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xime.letray.consul\OneDrive - IMO2S\Bureau\"/>
    </mc:Choice>
  </mc:AlternateContent>
  <bookViews>
    <workbookView xWindow="0" yWindow="0" windowWidth="28800" windowHeight="11010" tabRatio="500"/>
  </bookViews>
  <sheets>
    <sheet name="LOT 01 VRD ET GENIE CIVIL" sheetId="1" r:id="rId1"/>
    <sheet name="LOT 03 ELECTRICITE" sheetId="5" r:id="rId2"/>
    <sheet name="LOT 04 METALLERIE" sheetId="9" r:id="rId3"/>
    <sheet name="Total de l_affaire" sheetId="13" r:id="rId4"/>
  </sheets>
  <definedNames>
    <definedName name="_xlnm.Print_Titles" localSheetId="0">'LOT 01 VRD ET GENIE CIVIL'!$1:$6</definedName>
    <definedName name="_xlnm.Print_Titles" localSheetId="1">'LOT 03 ELECTRICITE'!$1:$6</definedName>
    <definedName name="_xlnm.Print_Titles" localSheetId="2">'LOT 04 METALLERIE'!$1:$6</definedName>
    <definedName name="_xlnm.Print_Titles" localSheetId="3">'Total de l_affaire'!$1:$6</definedName>
  </definedNames>
  <calcPr refMode="R1C1" fullCalcOnLoad="1" iterateCount="1"/>
</workbook>
</file>

<file path=xl/calcChain.xml><?xml version="1.0" encoding="utf-8"?>
<calcChain xmlns="http://schemas.openxmlformats.org/spreadsheetml/2006/main">
  <c i="9" l="1" r="M19"/>
  <c r="M18"/>
  <c r="M16"/>
  <c r="M17"/>
  <c r="M13"/>
  <c r="M12"/>
  <c i="5" r="M91"/>
  <c r="M88"/>
  <c r="M87"/>
  <c r="M86"/>
  <c r="M83"/>
  <c r="M82"/>
  <c r="M81"/>
  <c r="M79"/>
  <c r="M78"/>
  <c r="M77"/>
  <c r="M76"/>
  <c r="M75"/>
  <c r="M74"/>
  <c r="M73"/>
  <c r="M72"/>
  <c r="M71"/>
  <c r="M70"/>
  <c r="M69"/>
  <c r="M67"/>
  <c r="M66"/>
  <c r="M65"/>
  <c r="M63"/>
  <c r="M62"/>
  <c r="M61"/>
  <c r="M57"/>
  <c r="M56"/>
  <c r="M54"/>
  <c r="M50"/>
  <c r="M49"/>
  <c r="M47"/>
  <c r="M46"/>
  <c r="M44"/>
  <c r="M43"/>
  <c r="M41"/>
  <c r="M40"/>
  <c r="M38"/>
  <c r="M37"/>
  <c r="M35"/>
  <c r="M34"/>
  <c r="M33"/>
  <c r="M31"/>
  <c r="M30"/>
  <c r="M29"/>
  <c r="M28"/>
  <c r="M25"/>
  <c r="M58"/>
  <c r="M22"/>
  <c r="M20"/>
  <c r="M18"/>
  <c r="M17"/>
  <c r="M16"/>
  <c r="M12"/>
  <c r="M11"/>
  <c r="M13"/>
  <c i="1" r="M143"/>
  <c r="M142"/>
  <c r="M140"/>
  <c r="M139"/>
  <c r="M138"/>
  <c r="M137"/>
  <c r="M136"/>
  <c r="M135"/>
  <c r="M130"/>
  <c i="13" r="M8"/>
  <c i="1" r="M127"/>
  <c r="M128"/>
  <c r="M124"/>
  <c r="M125"/>
  <c r="M121"/>
  <c r="M120"/>
  <c r="M116"/>
  <c r="M115"/>
  <c r="M112"/>
  <c r="M113"/>
  <c r="M108"/>
  <c r="M107"/>
  <c r="M103"/>
  <c r="M104"/>
  <c r="M100"/>
  <c r="M98"/>
  <c r="M97"/>
  <c r="M95"/>
  <c r="M93"/>
  <c r="M101"/>
  <c r="M89"/>
  <c r="M88"/>
  <c r="M86"/>
  <c r="M85"/>
  <c r="M83"/>
  <c r="M81"/>
  <c r="M79"/>
  <c r="M75"/>
  <c r="M74"/>
  <c r="M72"/>
  <c r="M67"/>
  <c r="M90"/>
  <c r="M62"/>
  <c r="M60"/>
  <c r="M63"/>
  <c r="M55"/>
  <c r="M54"/>
  <c r="M53"/>
  <c r="M50"/>
  <c r="M49"/>
  <c r="M44"/>
  <c r="M42"/>
  <c r="M41"/>
  <c r="M39"/>
  <c r="M38"/>
  <c r="M37"/>
  <c r="M35"/>
  <c r="M45"/>
  <c r="M30"/>
  <c r="M29"/>
  <c r="M27"/>
  <c r="M26"/>
  <c r="M23"/>
  <c r="M22"/>
  <c r="M21"/>
  <c r="M20"/>
  <c r="M19"/>
  <c r="M18"/>
  <c r="M17"/>
  <c r="M13"/>
  <c r="M12"/>
  <c r="M11"/>
  <c l="1" r="M144"/>
  <c r="M31"/>
  <c r="M141"/>
  <c r="M109"/>
  <c i="5" r="M23"/>
  <c r="M89"/>
  <c i="9" r="M20"/>
  <c i="5" r="M90"/>
  <c r="M92"/>
  <c r="M84"/>
  <c i="9" r="M14"/>
  <c i="1" r="M14"/>
  <c r="M56"/>
  <c r="M117"/>
  <c r="M122"/>
  <c r="M129"/>
  <c i="13" r="M7"/>
  <c r="M9"/>
  <c i="1" l="1" r="M131"/>
</calcChain>
</file>

<file path=xl/sharedStrings.xml><?xml version="1.0" encoding="utf-8"?>
<sst xmlns="http://schemas.openxmlformats.org/spreadsheetml/2006/main">
  <si>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</si>
  <si>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</si>
  <si>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</si>
  <si>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</si>
  <si>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</si>
  <si>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</si>
  <si>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</si>
  <si>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</si>
  <si>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</si>
  <si>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</si>
  <si>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</si>
  <si>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</si>
  <si>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</si>
  <si>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</si>
  <si>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</si>
  <si>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</si>
  <si>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</si>
  <si>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</si>
  <si>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</si>
  <si>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</si>
  <si>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</si>
  <si>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</si>
  <si>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</si>
  <si>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</si>
  <si>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</si>
  <si>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</si>
  <si>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</si>
  <si>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</si>
  <si>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</si>
  <si>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</si>
  <si>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</si>
  <si>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</si>
  <si>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</si>
  <si>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</si>
  <si>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</si>
  <si>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</si>
  <si>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</si>
  <si>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</si>
  <si>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</si>
  <si>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</si>
  <si>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</si>
  <si>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</si>
  <si>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</si>
  <si>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</si>
  <si>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</si>
  <si>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</si>
  <si>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</si>
  <si>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</si>
  <si>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</si>
  <si>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</si>
  <si>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</si>
  <si>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</si>
  <si>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</si>
  <si>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</si>
  <si>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</si>
  <si>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</si>
  <si>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</si>
  <si>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</si>
  <si>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</si>
  <si>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</si>
  <si>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</si>
  <si>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</si>
  <si>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</si>
  <si>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</si>
  <si>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</si>
  <si>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</si>
  <si>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</si>
  <si>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</si>
  <si>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</si>
  <si>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</si>
  <si>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Assainissement</t>
  </si>
  <si>
    <t>01.2.3.1.1.1</t>
  </si>
  <si>
    <t>Création d'un bouchon étanche dans regards existant</t>
  </si>
  <si>
    <t>01.2.3.1.1.2</t>
  </si>
  <si>
    <t>Séparateur hydrocarbures</t>
  </si>
  <si>
    <t>01.2.3.1.1.2.1</t>
  </si>
  <si>
    <t>Vidange/Nettoyage de séparateur d'hydrocarbures</t>
  </si>
  <si>
    <t>01.2.3.1.1.2.2</t>
  </si>
  <si>
    <t>Extraction de séparateur d'hydrocarbures</t>
  </si>
  <si>
    <t>01.2.3.1.1.2.3</t>
  </si>
  <si>
    <t>Destruction des déchets de vidange de séparateurs d'hydrocarbures</t>
  </si>
  <si>
    <t>01.2.3.1.2</t>
  </si>
  <si>
    <t>Ilot de distribution</t>
  </si>
  <si>
    <t>01.2.3.1.2.1</t>
  </si>
  <si>
    <t>Dépose de chaise de distributeur</t>
  </si>
  <si>
    <t>01.2.3.1.2.2</t>
  </si>
  <si>
    <t>Démolition partielle d'îlot de distribution</t>
  </si>
  <si>
    <t>m²</t>
  </si>
  <si>
    <t>01.2.3.1.3</t>
  </si>
  <si>
    <t>Réseaux de tuyauteries pétrolières</t>
  </si>
  <si>
    <t>01.2.3.1.3.1</t>
  </si>
  <si>
    <t>Extraction et évacuation des tuyauteries</t>
  </si>
  <si>
    <t>Sous-Total HT de TRAVAUX PREPARATOIRES</t>
  </si>
  <si>
    <t>01.2.4</t>
  </si>
  <si>
    <t>TERRASSEMENT</t>
  </si>
  <si>
    <t>01.2.4.1</t>
  </si>
  <si>
    <t>TERRASSEMENT CUVE</t>
  </si>
  <si>
    <t>01.2.4.1.1</t>
  </si>
  <si>
    <t>Terrassement pour la mise en place de réservoirs</t>
  </si>
  <si>
    <t>01.2.4.1.1.1</t>
  </si>
  <si>
    <t>Mise en place d'un blindage pour réservoir carburant enterré - A CONFIRMER AVEC LA G2PRO</t>
  </si>
  <si>
    <t>01.2.4.1.2</t>
  </si>
  <si>
    <t>Assistance de mise en fosse</t>
  </si>
  <si>
    <t>01.2.4.2</t>
  </si>
  <si>
    <t>TRANCHEES</t>
  </si>
  <si>
    <t>01.2.4.2.1</t>
  </si>
  <si>
    <t>Tranchée en espace vert</t>
  </si>
  <si>
    <t>01.2.4.2.1.1</t>
  </si>
  <si>
    <t>Tranchées - Largeur 0,80m</t>
  </si>
  <si>
    <t>01.2.4.2.1.2</t>
  </si>
  <si>
    <t>Tranchées - Largeur 0,80m avec apiratrice</t>
  </si>
  <si>
    <t>01.2.4.2.1.3</t>
  </si>
  <si>
    <t>Tranchées - Largeur 1m</t>
  </si>
  <si>
    <t>Sous-Total HT de TERRASSEMENT</t>
  </si>
  <si>
    <t>01.2.5</t>
  </si>
  <si>
    <t>RESEAUX DIVERS</t>
  </si>
  <si>
    <t>01.2.5.1</t>
  </si>
  <si>
    <t>RESEAUX ELECTRIQUES ET D'ECLAIRAGE</t>
  </si>
  <si>
    <t>01.2.5.1.1</t>
  </si>
  <si>
    <t>Fourreaux Type TPC 10 Rouge avec Tire Fil</t>
  </si>
  <si>
    <t>01.2.5.1.1.1</t>
  </si>
  <si>
    <t>Fourreaux Type TPC 10 Rouge avec Tire Fil Ø63</t>
  </si>
  <si>
    <t>01.2.5.1.2</t>
  </si>
  <si>
    <t>Regards</t>
  </si>
  <si>
    <t>01.2.5.1.2.1</t>
  </si>
  <si>
    <t>Regard électrique de tirage 0,50 x 0,50 en béton préfabriqué ou coulé sur place, compris tampon en fonte B125</t>
  </si>
  <si>
    <t>Sous-Total HT de RESEAUX DIVERS</t>
  </si>
  <si>
    <t>01.2.6</t>
  </si>
  <si>
    <t>ASSAINISSEMENT</t>
  </si>
  <si>
    <t>01.2.6.1</t>
  </si>
  <si>
    <t>RESEAUX D'EVACUATION</t>
  </si>
  <si>
    <t>01.2.6.1.1</t>
  </si>
  <si>
    <t>Fourniture et pose en tranchées de Canalisations d'évacuation EP, EP+H en PVC</t>
  </si>
  <si>
    <t>01.2.6.1.1.1</t>
  </si>
  <si>
    <t>Fourniture et pose en tranchées de Canalisations d'évacuation EP, EP+H en PVC série CR8 D200</t>
  </si>
  <si>
    <t>01.2.6.2</t>
  </si>
  <si>
    <t>REGARDS DE VISITE ET REGARDS GRILLE</t>
  </si>
  <si>
    <t>01.2.6.2.1</t>
  </si>
  <si>
    <t>REGARDS PRÉFABRIQUÉS OU COULES SUR PLACE</t>
  </si>
  <si>
    <t>01.2.6.2.1.1</t>
  </si>
  <si>
    <t>Regard y compris tampon</t>
  </si>
  <si>
    <t>01.2.6.2.1.1.1</t>
  </si>
  <si>
    <t>Regard carré</t>
  </si>
  <si>
    <t>01.2.6.2.1.1.1.1</t>
  </si>
  <si>
    <t>Regard EP-EH 0,40 x 0,40 en béton préfabriqué ou coulé sur place, compris tampon en fonte B125</t>
  </si>
  <si>
    <t>01.2.6.2.1.1.2</t>
  </si>
  <si>
    <t>Regard de visite</t>
  </si>
  <si>
    <t>01.2.6.2.1.1.2.1</t>
  </si>
  <si>
    <t>Regard 1,4 x 0,70 en béton préfabriqué ou coulé sur place, compris tampon FL140 et étanchéité</t>
  </si>
  <si>
    <t>01.2.6.2.1.1.2.2</t>
  </si>
  <si>
    <t>Fourniture d'un levier pour tampons FL140</t>
  </si>
  <si>
    <t>01.2.6.3</t>
  </si>
  <si>
    <t>OUVRAGES DE TRAITEMENT DES EAUX PLUVIALES</t>
  </si>
  <si>
    <t>01.2.6.3.1</t>
  </si>
  <si>
    <t>SEPARATEUR HYDROCARBURES</t>
  </si>
  <si>
    <t>01.2.6.3.1.1</t>
  </si>
  <si>
    <t>Fourniture de débourbeur/séparateur d'hydrocarbures</t>
  </si>
  <si>
    <t>01.2.6.3.1.1.1</t>
  </si>
  <si>
    <t>Fourniture de débourbeur/séparateur d'hydrocarbures 3 L/s</t>
  </si>
  <si>
    <t>01.2.6.3.1.2</t>
  </si>
  <si>
    <t>Pose d'un séparateur d’hydrocarbures</t>
  </si>
  <si>
    <t>01.2.6.3.1.2.1</t>
  </si>
  <si>
    <t>Pose d'un séparateur d’hydrocarbures en espace vert</t>
  </si>
  <si>
    <t>01.2.6.3.1.3</t>
  </si>
  <si>
    <t>Fourniture de la chambre d'échantillonnage</t>
  </si>
  <si>
    <t>01.2.6.3.1.3.1</t>
  </si>
  <si>
    <t>Fourniture de la chambre d'échantillonnage avec tampon B125</t>
  </si>
  <si>
    <t>01.2.6.3.1.4</t>
  </si>
  <si>
    <t>Pose de la chambre d'échantillonnage</t>
  </si>
  <si>
    <t>01.2.6.3.1.4.1</t>
  </si>
  <si>
    <t>Pose de la chambre d'échantillonnage en espace vert</t>
  </si>
  <si>
    <t>01.2.6.3.1.5</t>
  </si>
  <si>
    <t>Fourniture et pose d'alarme sur séparateur d'hydrocarbures</t>
  </si>
  <si>
    <t>01.2.6.4</t>
  </si>
  <si>
    <t>ESSAI DE CANALISATION ET JOINTS</t>
  </si>
  <si>
    <t>01.2.6.4.1</t>
  </si>
  <si>
    <t>Contrôle qualitatif par passage caméra sur réseau EP &amp; EU</t>
  </si>
  <si>
    <t>01.2.6.4.2</t>
  </si>
  <si>
    <t>Contrôle de compactage (PENETROMETRE STATIQUE) sur réseau EP &amp; EU</t>
  </si>
  <si>
    <t>Sous-Total HT de ASSAINISSEMENT</t>
  </si>
  <si>
    <t>01.2.7</t>
  </si>
  <si>
    <t>SIGNALETIQUE</t>
  </si>
  <si>
    <t>01.2.7.1</t>
  </si>
  <si>
    <t>Signalisation horizontale marquage peinture</t>
  </si>
  <si>
    <t>01.2.7.1.1</t>
  </si>
  <si>
    <t>Marquage au sol des flèches directionnelles - 4m x 0.70 m</t>
  </si>
  <si>
    <t>01.2.7.2</t>
  </si>
  <si>
    <t>Signalétique sur auvent</t>
  </si>
  <si>
    <t>01.2.7.2.1</t>
  </si>
  <si>
    <t>Enseignes Dibond sur auvent</t>
  </si>
  <si>
    <t>01.2.7.2.2</t>
  </si>
  <si>
    <t>Panneau sous auvent</t>
  </si>
  <si>
    <t>01.2.7.2.2.1</t>
  </si>
  <si>
    <t>Panneau hauteur limitée</t>
  </si>
  <si>
    <t>01.2.7.2.2.2</t>
  </si>
  <si>
    <t>Panneaux sens interdit</t>
  </si>
  <si>
    <t>01.2.7.3</t>
  </si>
  <si>
    <t>Signalétique sur îlot</t>
  </si>
  <si>
    <t>01.2.7.3.1</t>
  </si>
  <si>
    <t>Panneau tête d'îlot</t>
  </si>
  <si>
    <t>Sous-Total HT de SIGNALETIQUE</t>
  </si>
  <si>
    <t>01.2.8</t>
  </si>
  <si>
    <t>AMENAGEMENT PAYSAGER</t>
  </si>
  <si>
    <t>01.2.8.1</t>
  </si>
  <si>
    <t>Engazonnement</t>
  </si>
  <si>
    <t>Sous-Total HT de AMENAGEMENT PAYSAGER</t>
  </si>
  <si>
    <t>01.2.9</t>
  </si>
  <si>
    <t>FONDATIONS</t>
  </si>
  <si>
    <t>01.2.9.1</t>
  </si>
  <si>
    <t>FONDATIONS POUR POSE DE CUVE ENTERREE</t>
  </si>
  <si>
    <t>01.2.9.1.1</t>
  </si>
  <si>
    <t>Radier fond de fouille pour réservoirs enterrés</t>
  </si>
  <si>
    <t>01.2.9.1.2</t>
  </si>
  <si>
    <t>Réalisation de radier inversé sur réservoirs enterrés</t>
  </si>
  <si>
    <t>Sous-Total HT de FONDATIONS</t>
  </si>
  <si>
    <t>01.2.10</t>
  </si>
  <si>
    <t>MASSIFS</t>
  </si>
  <si>
    <t>01.2.10.1</t>
  </si>
  <si>
    <t>EVENTS</t>
  </si>
  <si>
    <t>01.2.10.1.1</t>
  </si>
  <si>
    <t>Création massif béton pour évents</t>
  </si>
  <si>
    <t>Sous-Total HT de MASSIFS</t>
  </si>
  <si>
    <t>01.2.11</t>
  </si>
  <si>
    <t>DALLAGE</t>
  </si>
  <si>
    <t>01.2.11.1</t>
  </si>
  <si>
    <t>Dallage en béton armé finition balayée fin</t>
  </si>
  <si>
    <t>01.2.11.1.1</t>
  </si>
  <si>
    <t>Dalle de propreté</t>
  </si>
  <si>
    <t>Sous-Total HT de DALLAGE</t>
  </si>
  <si>
    <t>01.2.12</t>
  </si>
  <si>
    <t>ILOTS</t>
  </si>
  <si>
    <t>01.2.12.1</t>
  </si>
  <si>
    <t>Aménagement d'îlot</t>
  </si>
  <si>
    <t>01.2.12.1.1</t>
  </si>
  <si>
    <t>Scellement de chaise d'appareil de distribution</t>
  </si>
  <si>
    <t>01.2.12.1.2</t>
  </si>
  <si>
    <t>Réfection d'îlot de distribution existant</t>
  </si>
  <si>
    <t>Sous-Total HT de ILOTS</t>
  </si>
  <si>
    <t>01.2.13</t>
  </si>
  <si>
    <t>RESERVOIR</t>
  </si>
  <si>
    <t>01.2.13.1</t>
  </si>
  <si>
    <t>Reprise de la peinture et de l'étanchéité de regards de trous d'homme</t>
  </si>
  <si>
    <t>Sous-Total HT de RESERVOIR</t>
  </si>
  <si>
    <t>01.2.14</t>
  </si>
  <si>
    <t>NETTOYAGE</t>
  </si>
  <si>
    <t>01.2.14.1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</si>
  <si>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</si>
  <si>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</si>
  <si>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</si>
  <si>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</si>
  <si>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</si>
  <si>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</si>
  <si>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</si>
  <si>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</si>
  <si>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</si>
  <si>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</si>
  <si>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</si>
  <si>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</si>
  <si>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>01.2.4.1.1.2</t>
  </si>
  <si>
    <t>Terrassement avec mise en place de palplanches ; HORS POMPAGE</t>
  </si>
  <si>
    <t>01.2.4.1.1.3</t>
  </si>
  <si>
    <t>Terrassement avec mise en place de paroi berlinoise ; HORS POMPAGE</t>
  </si>
  <si>
    <t>01.2.4.1.3</t>
  </si>
  <si>
    <t>Pompage - Débit de la pompe à calculer en fonction de la G2PRO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</si>
  <si>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</si>
  <si>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</si>
  <si>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</si>
  <si>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</si>
  <si>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</si>
  <si>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</si>
  <si>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</si>
  <si>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</si>
  <si>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</si>
  <si>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</si>
  <si>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</si>
  <si>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</si>
  <si>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</si>
  <si>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</si>
  <si>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</si>
  <si>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</si>
  <si>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</si>
  <si>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</si>
  <si>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</si>
  <si>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</si>
  <si>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</si>
  <si>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</si>
  <si>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</si>
  <si>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</si>
  <si>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</si>
  <si>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</si>
  <si>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</si>
  <si>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03.2.2.4</t>
  </si>
  <si>
    <t>DEPOSE</t>
  </si>
  <si>
    <t>03.2.2.4.1</t>
  </si>
  <si>
    <t>Dépose des luminaires existants sous auvent</t>
  </si>
  <si>
    <t>03.2.3</t>
  </si>
  <si>
    <t>SPECIFICATIONS TECHNIQUES COURANTS FORTS</t>
  </si>
  <si>
    <t>03.2.3.1</t>
  </si>
  <si>
    <t>Origine des installations</t>
  </si>
  <si>
    <t>PM</t>
  </si>
  <si>
    <t>03.2.3.2</t>
  </si>
  <si>
    <t>Mises à la terre</t>
  </si>
  <si>
    <t>03.2.3.2.1</t>
  </si>
  <si>
    <t>Câble HO7 Z1-R Vert/Jaune</t>
  </si>
  <si>
    <t>03.2.3.2.1.1</t>
  </si>
  <si>
    <t>Câble HO7 Z1-R 16mm² Vert/Jaune</t>
  </si>
  <si>
    <t>03.2.3.2.1.2</t>
  </si>
  <si>
    <t>Câble HO7 Z1-R 25mm² Vert/Jaune</t>
  </si>
  <si>
    <t>03.2.3.2.2</t>
  </si>
  <si>
    <t>Repérage et étiquetage des terres</t>
  </si>
  <si>
    <t>03.2.3.2.3</t>
  </si>
  <si>
    <t>Vérification et mise en conformité des liaisons équipotentielles et mise à la terre</t>
  </si>
  <si>
    <t>03.2.3.3</t>
  </si>
  <si>
    <t>Cheminements et distribution</t>
  </si>
  <si>
    <t>03.2.3.3.1</t>
  </si>
  <si>
    <t>Réservations</t>
  </si>
  <si>
    <t>03.2.3.3.1.1</t>
  </si>
  <si>
    <t>Moussage des fourreaux et sablage des regards</t>
  </si>
  <si>
    <t>03.2.3.3.2</t>
  </si>
  <si>
    <t>Câblage des installations</t>
  </si>
  <si>
    <t>03.2.3.3.2.1</t>
  </si>
  <si>
    <t>Câblage des éléments du Local Technique</t>
  </si>
  <si>
    <t>03.2.3.3.2.1.1</t>
  </si>
  <si>
    <t>Alimentation colonne de signalisation en câble FR-N1 X6 G3-U 3G1.5mm²</t>
  </si>
  <si>
    <t>03.2.3.3.2.1.2</t>
  </si>
  <si>
    <t>Alimentation alarme sonore en câble FR-N1 X6 G3-U 3G1.5mm²</t>
  </si>
  <si>
    <t>03.2.3.3.2.2</t>
  </si>
  <si>
    <t>Câblage des appareils distributeurs VL</t>
  </si>
  <si>
    <t>03.2.3.3.2.2.1</t>
  </si>
  <si>
    <t>Alimentation du groupe pompe en câble FR-N1 X6 G3-U 5G2.5mm²</t>
  </si>
  <si>
    <t>03.2.3.3.2.2.2</t>
  </si>
  <si>
    <t>Alimentation du calculateur en câble FR-N1 X6 G3-U 3G2.5mm²</t>
  </si>
  <si>
    <t>03.2.3.3.2.3</t>
  </si>
  <si>
    <t>Câblage des appareils distributeurs AdBlue</t>
  </si>
  <si>
    <t>03.2.3.3.2.3.1</t>
  </si>
  <si>
    <t>Alimentation du groupe pompe en câble FR-N1 X6 G3-U 3G2.5mm²</t>
  </si>
  <si>
    <t>03.2.3.3.2.3.2</t>
  </si>
  <si>
    <t>Alimentation du chauffage de l'appareil distributeur en câble FR-N1 X6 G3-U 3G2.5mm²</t>
  </si>
  <si>
    <t>03.2.3.3.2.4</t>
  </si>
  <si>
    <t>Câblage bulk AdBlue</t>
  </si>
  <si>
    <t>03.2.3.3.2.4.1</t>
  </si>
  <si>
    <t>Alimentation de la pompe immergée en câble FR-N1 X6 G3-U 5G4mm²</t>
  </si>
  <si>
    <t>03.2.3.3.2.4.2</t>
  </si>
  <si>
    <t>Alimentation chauffage du bulk en câble FR-N1 X6 G3-U 3G2.5mm²</t>
  </si>
  <si>
    <t>03.2.3.3.2.5</t>
  </si>
  <si>
    <t>Câblage de la borne de gestion</t>
  </si>
  <si>
    <t>03.2.3.3.2.5.1</t>
  </si>
  <si>
    <t>Alimentation de la borne de gestion en câble FR-N1 X6 G3-U 3G2.5mm²</t>
  </si>
  <si>
    <t>03.2.3.3.2.5.2</t>
  </si>
  <si>
    <t>Alimentation du chauffage de la borne de gestion en câble FR-N1 X6 G3-U 3G2.5mm²</t>
  </si>
  <si>
    <t>03.2.3.4</t>
  </si>
  <si>
    <t>Equipements divers</t>
  </si>
  <si>
    <t>03.2.3.4.1</t>
  </si>
  <si>
    <t>Eclairage</t>
  </si>
  <si>
    <t>03.2.3.4.1.1</t>
  </si>
  <si>
    <t>Eclairage extérieur</t>
  </si>
  <si>
    <t>03.2.3.4.1.1.1</t>
  </si>
  <si>
    <t>Eclairage auvents</t>
  </si>
  <si>
    <t>03.2.3.4.2</t>
  </si>
  <si>
    <t>Equipements de secours et d'alarme</t>
  </si>
  <si>
    <t>03.2.3.4.2.1</t>
  </si>
  <si>
    <t>Colonne de signalisation tricolore lumineuse</t>
  </si>
  <si>
    <t>03.2.3.4.2.2</t>
  </si>
  <si>
    <t>Alarme sonore</t>
  </si>
  <si>
    <t>Sous-Total HT de SPECIFICATIONS TECHNIQUES COURANTS FORTS</t>
  </si>
  <si>
    <t>03.2.4</t>
  </si>
  <si>
    <t>SPECIFICATIONS TECHNIQUES COURANTS FAIBLES</t>
  </si>
  <si>
    <t>03.2.4.1</t>
  </si>
  <si>
    <t>Report d'alarme</t>
  </si>
  <si>
    <t>03.2.4.1.1</t>
  </si>
  <si>
    <t>Report d'alarmes via transmetteur téléphonique 4G</t>
  </si>
  <si>
    <t>03.2.4.1.2</t>
  </si>
  <si>
    <t>Conservation des reports d'alarmes existants</t>
  </si>
  <si>
    <t>03.2.4.1.3</t>
  </si>
  <si>
    <t>Câble Unitronic Catégorie 7 SFTP 1x10 paires</t>
  </si>
  <si>
    <t>03.2.4.2</t>
  </si>
  <si>
    <t>Contact pistolet</t>
  </si>
  <si>
    <t>03.2.4.2.1</t>
  </si>
  <si>
    <t>Liaison contact pistolet en câble FR-N1 X6 G3-U 2x1.5mm²</t>
  </si>
  <si>
    <t>03.2.4.3</t>
  </si>
  <si>
    <t>Transmission des appareils distributeurs</t>
  </si>
  <si>
    <t>03.2.4.3.1</t>
  </si>
  <si>
    <t>Câble Unitronic Catégorie 7 SFTP 1x4 paires</t>
  </si>
  <si>
    <t>03.2.4.4</t>
  </si>
  <si>
    <t>Transmission de la borne de gestion</t>
  </si>
  <si>
    <t>03.2.4.4.1</t>
  </si>
  <si>
    <t>03.2.4.4.2</t>
  </si>
  <si>
    <t>Noyaux dans la baie informatique</t>
  </si>
  <si>
    <t>03.2.4.4.3</t>
  </si>
  <si>
    <t>Noyaux sur Rails DIN dans la borne de gestion</t>
  </si>
  <si>
    <t>03.2.4.5</t>
  </si>
  <si>
    <t>Liaisons de capteurs discriminant</t>
  </si>
  <si>
    <t>03.2.4.5.1</t>
  </si>
  <si>
    <t>Câble 01IP09EGSF</t>
  </si>
  <si>
    <t>03.2.4.5.2</t>
  </si>
  <si>
    <t>Boîte ATEX de raccordement</t>
  </si>
  <si>
    <t>03.2.4.5.3</t>
  </si>
  <si>
    <t>Accessoires de pose et finitions</t>
  </si>
  <si>
    <t>03.2.4.6</t>
  </si>
  <si>
    <t>Liaisons jauge électronique</t>
  </si>
  <si>
    <t>03.2.4.6.1</t>
  </si>
  <si>
    <t>03.2.4.6.2</t>
  </si>
  <si>
    <t>03.2.4.6.3</t>
  </si>
  <si>
    <t>03.2.4.7</t>
  </si>
  <si>
    <t>Alarmes séparateurs hydrocarbures</t>
  </si>
  <si>
    <t>03.2.4.7.1</t>
  </si>
  <si>
    <t>03.2.4.7.2</t>
  </si>
  <si>
    <t>03.2.4.7.3</t>
  </si>
  <si>
    <t>Sous-Total HT de SPECIFICATIONS TECHNIQUES COURANTS FAIBLES</t>
  </si>
  <si>
    <t>03.2.5</t>
  </si>
  <si>
    <t>ESSAIS, MISE EN SERVICE ET RECEPTION</t>
  </si>
  <si>
    <t>03.2.5.1</t>
  </si>
  <si>
    <t>Essais et réglages</t>
  </si>
  <si>
    <t>03.2.5.2</t>
  </si>
  <si>
    <t>Réception des installations</t>
  </si>
  <si>
    <t>03.2.5.3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</si>
  <si>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</si>
  <si>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</si>
  <si>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</si>
  <si>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</si>
  <si>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</si>
  <si>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</si>
  <si>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</si>
  <si>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</si>
  <si>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PRESCRIPTIONS GÉNÉRALES</t>
  </si>
  <si>
    <t>04.2</t>
  </si>
  <si>
    <t>04.2.1</t>
  </si>
  <si>
    <t>DEPOTAGE / SOUTIRAGE</t>
  </si>
  <si>
    <t>04.2.1.1</t>
  </si>
  <si>
    <t>Fourniture et pose d'un coffret de dépotage/soutirage aluminium avec fermeture à cadenas</t>
  </si>
  <si>
    <t>04.2.1.1.1</t>
  </si>
  <si>
    <t>Coffret de dépotage / soutirage pour nouveau réservoir</t>
  </si>
  <si>
    <t>Sous-Total HT de DEPOTAGE / SOUTIRAGE</t>
  </si>
  <si>
    <t>04.2.2</t>
  </si>
  <si>
    <t>04.2.2.1</t>
  </si>
  <si>
    <t>Fourniture et pose d'un couvercle coiffant sur chambre étanche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</si>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</sst>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>
  <numFmts count="3">
    <numFmt numFmtId="164" formatCode="#,##0.000"/>
    <numFmt numFmtId="7" formatCode="#,##0.00 &quot;€&quot;;-#,##0.00 &quot;€&quot;"/>
    <numFmt numFmtId="165" formatCode="#,##0.00000"/>
  </numFmts>
  <fonts count="15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  <border>
      <left style="thick">
        <color rgb="FF646464"/>
      </left>
      <top style="thick">
        <color rgb="FF646464"/>
      </top>
      <bottom style="medium">
        <color rgb="FF646464"/>
      </bottom>
    </border>
    <border>
      <top style="thick">
        <color rgb="FF646464"/>
      </top>
      <bottom style="medium">
        <color rgb="FF646464"/>
      </bottom>
    </border>
    <border>
      <right style="thick">
        <color rgb="FF646464"/>
      </right>
      <top style="thick">
        <color rgb="FF646464"/>
      </top>
      <bottom style="medium">
        <color rgb="FF646464"/>
      </bottom>
    </border>
    <border>
      <left style="thick">
        <color rgb="FF646464"/>
      </left>
    </border>
    <border>
      <right style="thick">
        <color rgb="FF646464"/>
      </right>
    </border>
    <border>
      <left style="thick">
        <color rgb="FF646464"/>
      </left>
      <bottom style="thick">
        <color rgb="FF646464"/>
      </bottom>
    </border>
    <border>
      <right style="thick">
        <color rgb="FF646464"/>
      </right>
      <bottom style="thick">
        <color rgb="FF646464"/>
      </bottom>
    </border>
    <border>
      <bottom style="thick">
        <color rgb="FF646464"/>
      </bottom>
    </border>
  </borders>
  <cellStyleXfs count="1">
    <xf numFmtId="0" fontId="0" fillId="0" borderId="0">
      <alignment vertical="top"/>
      <protection locked="0"/>
    </xf>
  </cellStyleXfs>
  <cellXfs count="101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0" fontId="8" fillId="0" borderId="14" xfId="0" applyFont="1" applyBorder="1" applyAlignment="1" applyProtection="1">
      <alignment horizontal="left" vertical="center" wrapText="1" indent="4"/>
    </xf>
    <xf numFmtId="0" fontId="8" fillId="0" borderId="14" xfId="0" applyFont="1" applyBorder="1" applyAlignment="1" applyProtection="1">
      <alignment horizontal="left" vertical="center" wrapText="1" indent="5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 applyProtection="1">
      <alignment horizontal="left" vertical="center" wrapText="1"/>
    </xf>
    <xf numFmtId="7" fontId="8" fillId="3" borderId="5" xfId="0" applyNumberFormat="1" applyFont="1" applyFill="1" applyBorder="1" applyAlignment="1" applyProtection="1">
      <alignment horizontal="right" vertical="center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7" fontId="8" fillId="3" borderId="17" xfId="0" applyNumberFormat="1" applyFont="1" applyFill="1" applyBorder="1" applyAlignment="1" applyProtection="1">
      <alignment horizontal="right" vertical="center"/>
    </xf>
    <xf numFmtId="49" fontId="10" fillId="3" borderId="18" xfId="0" applyNumberFormat="1" applyFont="1" applyFill="1" applyBorder="1" applyAlignment="1" applyProtection="1">
      <alignment horizontal="center" vertical="center" wrapText="1"/>
    </xf>
    <xf numFmtId="49" fontId="10" fillId="3" borderId="19" xfId="0" applyNumberFormat="1" applyFont="1" applyFill="1" applyBorder="1" applyAlignment="1" applyProtection="1">
      <alignment horizontal="center" vertical="center" wrapText="1"/>
    </xf>
    <xf numFmtId="49" fontId="10" fillId="3" borderId="2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49" fontId="10" fillId="0" borderId="21" xfId="0" applyNumberFormat="1" applyFont="1" applyBorder="1" applyAlignment="1" applyProtection="1">
      <alignment horizontal="left" vertical="center" wrapText="1" indent="11"/>
    </xf>
    <xf numFmtId="49" fontId="10" fillId="0" borderId="22" xfId="0" applyNumberFormat="1" applyFont="1" applyBorder="1" applyAlignment="1" applyProtection="1">
      <alignment horizontal="left" vertical="center" wrapText="1" indent="1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49" fontId="10" fillId="3" borderId="24" xfId="0" applyNumberFormat="1" applyFont="1" applyFill="1" applyBorder="1" applyAlignment="1" applyProtection="1">
      <alignment vertical="center" wrapText="1"/>
    </xf>
    <xf numFmtId="49" fontId="10" fillId="3" borderId="25" xfId="0" applyNumberFormat="1" applyFont="1" applyFill="1" applyBorder="1" applyAlignment="1" applyProtection="1">
      <alignment vertical="center" wrapText="1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49" fontId="10" fillId="3" borderId="27" xfId="0" applyNumberFormat="1" applyFont="1" applyFill="1" applyBorder="1" applyAlignment="1" applyProtection="1">
      <alignment vertical="center" wrapText="1"/>
    </xf>
    <xf numFmtId="49" fontId="10" fillId="3" borderId="0" xfId="0" applyNumberFormat="1" applyFont="1" applyFill="1" applyBorder="1" applyAlignment="1" applyProtection="1">
      <alignment vertical="center" wrapText="1"/>
    </xf>
    <xf numFmtId="7" fontId="8" fillId="3" borderId="28" xfId="0" applyNumberFormat="1" applyFont="1" applyFill="1" applyBorder="1" applyAlignment="1" applyProtection="1">
      <alignment horizontal="right" vertical="center"/>
    </xf>
    <xf numFmtId="49" fontId="10" fillId="3" borderId="29" xfId="0" applyNumberFormat="1" applyFont="1" applyFill="1" applyBorder="1" applyAlignment="1" applyProtection="1">
      <alignment vertical="center" wrapText="1"/>
    </xf>
    <xf numFmtId="49" fontId="10" fillId="3" borderId="30" xfId="0" applyNumberFormat="1" applyFont="1" applyFill="1" applyBorder="1" applyAlignment="1" applyProtection="1">
      <alignment vertical="center" wrapText="1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2" fillId="0" borderId="32" xfId="0" applyNumberFormat="1" applyFont="1" applyBorder="1" applyAlignment="1" applyProtection="1">
      <alignment horizontal="center" vertical="center" wrapText="1"/>
      <protection locked="0"/>
    </xf>
    <xf numFmtId="49" fontId="12" fillId="0" borderId="33" xfId="0" applyNumberFormat="1" applyFont="1" applyBorder="1" applyAlignment="1" applyProtection="1">
      <alignment horizontal="center" vertical="center" wrapText="1"/>
      <protection locked="0"/>
    </xf>
    <xf numFmtId="49" fontId="12" fillId="0" borderId="34" xfId="0" applyNumberFormat="1" applyFont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4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14</v>
      </c>
      <c r="B8" s="27"/>
      <c r="C8" s="28" t="s">
        <v>15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16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18</v>
      </c>
      <c r="B10" s="35"/>
      <c r="C10" s="36" t="s">
        <v>19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20</v>
      </c>
      <c r="B11" s="35"/>
      <c r="C11" s="37" t="s">
        <v>21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3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23</v>
      </c>
      <c r="B12" s="35"/>
      <c r="C12" s="37" t="s">
        <v>24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t="22.5" customHeight="1">
      <c r="A13" s="34" t="s">
        <v>25</v>
      </c>
      <c r="B13" s="35"/>
      <c r="C13" s="37" t="s">
        <v>26</v>
      </c>
      <c r="D13" s="38" t="s">
        <v>22</v>
      </c>
      <c r="E13" s="39"/>
      <c r="F13" s="40">
        <v>1</v>
      </c>
      <c r="G13" s="39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27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SUM(M$11:M$13)</f>
        <v>0</v>
      </c>
      <c r="N14" s="47"/>
    </row>
    <row r="15" ht="26.25" customHeight="1">
      <c r="A15" s="34" t="s">
        <v>28</v>
      </c>
      <c r="B15" s="35"/>
      <c r="C15" s="36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2.5" customHeight="1">
      <c r="A16" s="34" t="s">
        <v>30</v>
      </c>
      <c r="B16" s="35"/>
      <c r="C16" s="37" t="s">
        <v>31</v>
      </c>
      <c r="D16" s="29"/>
      <c r="E16" s="30"/>
      <c r="F16" s="31"/>
      <c r="G16" s="30"/>
      <c r="H16" s="31"/>
      <c r="I16" s="30"/>
      <c r="J16" s="30"/>
      <c r="K16" s="30"/>
      <c r="L16" s="30"/>
      <c r="M16" s="32"/>
      <c r="N16" s="33"/>
    </row>
    <row r="17" ht="18.75" customHeight="1">
      <c r="A17" s="34" t="s">
        <v>32</v>
      </c>
      <c r="B17" s="35"/>
      <c r="C17" s="37" t="s">
        <v>33</v>
      </c>
      <c r="D17" s="38" t="s">
        <v>34</v>
      </c>
      <c r="E17" s="48"/>
      <c r="F17" s="49">
        <v>9</v>
      </c>
      <c r="G17" s="48"/>
      <c r="H17" s="41">
        <v>1</v>
      </c>
      <c r="I17" s="42"/>
      <c r="J17" s="39"/>
      <c r="K17" s="42"/>
      <c r="L17" s="42"/>
      <c r="M17" s="43">
        <f t="shared" ref="M17:M23" si="1">IF(ISNUMBER($K17),IF(ISNUMBER($G17),ROUND($K17*$G17,2),ROUND($K17*$F17,2)),IF(ISNUMBER($G17),ROUND($I17*$G17,2),ROUND($I17*$F17,2)))</f>
        <v>0</v>
      </c>
      <c r="N17" s="33"/>
    </row>
    <row r="18" ht="18.75" customHeight="1">
      <c r="A18" s="34" t="s">
        <v>35</v>
      </c>
      <c r="B18" s="35"/>
      <c r="C18" s="37" t="s">
        <v>36</v>
      </c>
      <c r="D18" s="38" t="s">
        <v>34</v>
      </c>
      <c r="E18" s="48"/>
      <c r="F18" s="49">
        <v>9</v>
      </c>
      <c r="G18" s="48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18.75" customHeight="1">
      <c r="A19" s="34" t="s">
        <v>37</v>
      </c>
      <c r="B19" s="35"/>
      <c r="C19" s="37" t="s">
        <v>38</v>
      </c>
      <c r="D19" s="38" t="s">
        <v>34</v>
      </c>
      <c r="E19" s="48"/>
      <c r="F19" s="49">
        <v>9</v>
      </c>
      <c r="G19" s="48"/>
      <c r="H19" s="41">
        <v>1</v>
      </c>
      <c r="I19" s="42"/>
      <c r="J19" s="39"/>
      <c r="K19" s="42"/>
      <c r="L19" s="42"/>
      <c r="M19" s="43">
        <f t="shared" si="1"/>
        <v>0</v>
      </c>
      <c r="N19" s="33"/>
    </row>
    <row r="20" ht="18.75" customHeight="1">
      <c r="A20" s="34" t="s">
        <v>39</v>
      </c>
      <c r="B20" s="35"/>
      <c r="C20" s="37" t="s">
        <v>40</v>
      </c>
      <c r="D20" s="38" t="s">
        <v>34</v>
      </c>
      <c r="E20" s="48"/>
      <c r="F20" s="49">
        <v>9</v>
      </c>
      <c r="G20" s="48"/>
      <c r="H20" s="41">
        <v>1</v>
      </c>
      <c r="I20" s="42"/>
      <c r="J20" s="39"/>
      <c r="K20" s="42"/>
      <c r="L20" s="42"/>
      <c r="M20" s="43">
        <f t="shared" si="1"/>
        <v>0</v>
      </c>
      <c r="N20" s="33"/>
    </row>
    <row r="21" ht="18.75" customHeight="1">
      <c r="A21" s="34" t="s">
        <v>41</v>
      </c>
      <c r="B21" s="35"/>
      <c r="C21" s="37" t="s">
        <v>42</v>
      </c>
      <c r="D21" s="38" t="s">
        <v>43</v>
      </c>
      <c r="E21" s="50"/>
      <c r="F21" s="41">
        <v>2</v>
      </c>
      <c r="G21" s="50"/>
      <c r="H21" s="41">
        <v>1</v>
      </c>
      <c r="I21" s="42"/>
      <c r="J21" s="39"/>
      <c r="K21" s="42"/>
      <c r="L21" s="42"/>
      <c r="M21" s="43">
        <f t="shared" si="1"/>
        <v>0</v>
      </c>
      <c r="N21" s="33"/>
    </row>
    <row r="22" ht="18.75" customHeight="1">
      <c r="A22" s="34" t="s">
        <v>44</v>
      </c>
      <c r="B22" s="35"/>
      <c r="C22" s="37" t="s">
        <v>45</v>
      </c>
      <c r="D22" s="38" t="s">
        <v>43</v>
      </c>
      <c r="E22" s="50"/>
      <c r="F22" s="41">
        <v>3</v>
      </c>
      <c r="G22" s="50"/>
      <c r="H22" s="41">
        <v>1</v>
      </c>
      <c r="I22" s="42"/>
      <c r="J22" s="39"/>
      <c r="K22" s="42"/>
      <c r="L22" s="42"/>
      <c r="M22" s="43">
        <f t="shared" si="1"/>
        <v>0</v>
      </c>
      <c r="N22" s="33"/>
    </row>
    <row r="23" ht="18.75" customHeight="1">
      <c r="A23" s="34" t="s">
        <v>46</v>
      </c>
      <c r="B23" s="35"/>
      <c r="C23" s="37" t="s">
        <v>47</v>
      </c>
      <c r="D23" s="38" t="s">
        <v>43</v>
      </c>
      <c r="E23" s="50"/>
      <c r="F23" s="41">
        <v>1</v>
      </c>
      <c r="G23" s="50"/>
      <c r="H23" s="41">
        <v>1</v>
      </c>
      <c r="I23" s="42"/>
      <c r="J23" s="39"/>
      <c r="K23" s="42"/>
      <c r="L23" s="42"/>
      <c r="M23" s="43">
        <f t="shared" si="1"/>
        <v>0</v>
      </c>
      <c r="N23" s="33"/>
    </row>
    <row r="24" ht="22.5" customHeight="1">
      <c r="A24" s="34" t="s">
        <v>48</v>
      </c>
      <c r="B24" s="35"/>
      <c r="C24" s="37" t="s">
        <v>49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18.75" customHeight="1">
      <c r="A25" s="34" t="s">
        <v>50</v>
      </c>
      <c r="B25" s="35"/>
      <c r="C25" s="37" t="s">
        <v>51</v>
      </c>
      <c r="D25" s="29"/>
      <c r="E25" s="30"/>
      <c r="F25" s="31"/>
      <c r="G25" s="30"/>
      <c r="H25" s="31"/>
      <c r="I25" s="30"/>
      <c r="J25" s="30"/>
      <c r="K25" s="30"/>
      <c r="L25" s="30"/>
      <c r="M25" s="32"/>
      <c r="N25" s="33"/>
    </row>
    <row r="26" ht="29.25" customHeight="1">
      <c r="A26" s="34" t="s">
        <v>52</v>
      </c>
      <c r="B26" s="35"/>
      <c r="C26" s="51" t="s">
        <v>53</v>
      </c>
      <c r="D26" s="38" t="s">
        <v>54</v>
      </c>
      <c r="E26" s="50"/>
      <c r="F26" s="41">
        <v>1</v>
      </c>
      <c r="G26" s="50"/>
      <c r="H26" s="41">
        <v>1</v>
      </c>
      <c r="I26" s="42"/>
      <c r="J26" s="39"/>
      <c r="K26" s="42"/>
      <c r="L26" s="42"/>
      <c r="M26" s="43">
        <f t="shared" ref="M26:M27" si="2">IF(ISNUMBER($K26),IF(ISNUMBER($G26),ROUND($K26*$G26,2),ROUND($K26*$F26,2)),IF(ISNUMBER($G26),ROUND($I26*$G26,2),ROUND($I26*$F26,2)))</f>
        <v>0</v>
      </c>
      <c r="N26" s="33"/>
    </row>
    <row r="27" ht="18.75" customHeight="1">
      <c r="A27" s="34" t="s">
        <v>55</v>
      </c>
      <c r="B27" s="35"/>
      <c r="C27" s="51" t="s">
        <v>56</v>
      </c>
      <c r="D27" s="38" t="s">
        <v>43</v>
      </c>
      <c r="E27" s="50"/>
      <c r="F27" s="41">
        <v>1</v>
      </c>
      <c r="G27" s="50"/>
      <c r="H27" s="41">
        <v>1</v>
      </c>
      <c r="I27" s="42"/>
      <c r="J27" s="39"/>
      <c r="K27" s="42"/>
      <c r="L27" s="42"/>
      <c r="M27" s="43">
        <f t="shared" si="2"/>
        <v>0</v>
      </c>
      <c r="N27" s="33"/>
    </row>
    <row r="28" ht="18.75" customHeight="1">
      <c r="A28" s="34" t="s">
        <v>57</v>
      </c>
      <c r="B28" s="35"/>
      <c r="C28" s="37" t="s">
        <v>58</v>
      </c>
      <c r="D28" s="29"/>
      <c r="E28" s="30"/>
      <c r="F28" s="31"/>
      <c r="G28" s="30"/>
      <c r="H28" s="31"/>
      <c r="I28" s="30"/>
      <c r="J28" s="30"/>
      <c r="K28" s="30"/>
      <c r="L28" s="30"/>
      <c r="M28" s="32"/>
      <c r="N28" s="33"/>
    </row>
    <row r="29" ht="18.75" customHeight="1">
      <c r="A29" s="34" t="s">
        <v>59</v>
      </c>
      <c r="B29" s="35"/>
      <c r="C29" s="51" t="s">
        <v>60</v>
      </c>
      <c r="D29" s="38" t="s">
        <v>61</v>
      </c>
      <c r="E29" s="48"/>
      <c r="F29" s="49">
        <v>160</v>
      </c>
      <c r="G29" s="48"/>
      <c r="H29" s="41">
        <v>1</v>
      </c>
      <c r="I29" s="42"/>
      <c r="J29" s="39"/>
      <c r="K29" s="42"/>
      <c r="L29" s="42"/>
      <c r="M29" s="43">
        <f t="shared" ref="M29:M30" si="3">IF(ISNUMBER($K29),IF(ISNUMBER($G29),ROUND($K29*$G29,2),ROUND($K29*$F29,2)),IF(ISNUMBER($G29),ROUND($I29*$G29,2),ROUND($I29*$F29,2)))</f>
        <v>0</v>
      </c>
      <c r="N29" s="33"/>
    </row>
    <row r="30" ht="18.75" customHeight="1">
      <c r="A30" s="34" t="s">
        <v>62</v>
      </c>
      <c r="B30" s="35"/>
      <c r="C30" s="37" t="s">
        <v>63</v>
      </c>
      <c r="D30" s="38" t="s">
        <v>61</v>
      </c>
      <c r="E30" s="48"/>
      <c r="F30" s="49">
        <v>50</v>
      </c>
      <c r="G30" s="48"/>
      <c r="H30" s="41">
        <v>1</v>
      </c>
      <c r="I30" s="42"/>
      <c r="J30" s="39"/>
      <c r="K30" s="42"/>
      <c r="L30" s="42"/>
      <c r="M30" s="43">
        <f t="shared" si="3"/>
        <v>0</v>
      </c>
      <c r="N30" s="33"/>
    </row>
    <row r="31" hidden="1" ht="31.5" customHeight="1">
      <c r="A31" s="44" t="s">
        <v>64</v>
      </c>
      <c r="B31" s="45"/>
      <c r="C31" s="45"/>
      <c r="D31" s="45"/>
      <c r="E31" s="45"/>
      <c r="F31" s="45"/>
      <c r="G31" s="45"/>
      <c r="H31" s="45"/>
      <c r="I31" s="45"/>
      <c r="J31" s="2"/>
      <c r="K31" s="2"/>
      <c r="L31" s="2"/>
      <c r="M31" s="46">
        <f>SUM(M$17:M$23)+SUM(M$26:M$27)+SUM(M$29:M$30)</f>
        <v>0</v>
      </c>
      <c r="N31" s="47"/>
    </row>
    <row r="32" ht="26.25" customHeight="1">
      <c r="A32" s="34" t="s">
        <v>65</v>
      </c>
      <c r="B32" s="35"/>
      <c r="C32" s="36" t="s">
        <v>66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22.5" customHeight="1">
      <c r="A33" s="34" t="s">
        <v>67</v>
      </c>
      <c r="B33" s="35"/>
      <c r="C33" s="37" t="s">
        <v>68</v>
      </c>
      <c r="D33" s="29"/>
      <c r="E33" s="30"/>
      <c r="F33" s="31"/>
      <c r="G33" s="30"/>
      <c r="H33" s="31"/>
      <c r="I33" s="30"/>
      <c r="J33" s="30"/>
      <c r="K33" s="30"/>
      <c r="L33" s="30"/>
      <c r="M33" s="32"/>
      <c r="N33" s="33"/>
    </row>
    <row r="34" ht="18.75" customHeight="1">
      <c r="A34" s="34" t="s">
        <v>69</v>
      </c>
      <c r="B34" s="35"/>
      <c r="C34" s="37" t="s">
        <v>70</v>
      </c>
      <c r="D34" s="29"/>
      <c r="E34" s="30"/>
      <c r="F34" s="31"/>
      <c r="G34" s="30"/>
      <c r="H34" s="31"/>
      <c r="I34" s="30"/>
      <c r="J34" s="30"/>
      <c r="K34" s="30"/>
      <c r="L34" s="30"/>
      <c r="M34" s="32"/>
      <c r="N34" s="33"/>
    </row>
    <row r="35" ht="18.75" customHeight="1">
      <c r="A35" s="34" t="s">
        <v>71</v>
      </c>
      <c r="B35" s="35"/>
      <c r="C35" s="51" t="s">
        <v>72</v>
      </c>
      <c r="D35" s="38" t="s">
        <v>43</v>
      </c>
      <c r="E35" s="50"/>
      <c r="F35" s="41">
        <v>2</v>
      </c>
      <c r="G35" s="50"/>
      <c r="H35" s="41">
        <v>1</v>
      </c>
      <c r="I35" s="42"/>
      <c r="J35" s="39"/>
      <c r="K35" s="42"/>
      <c r="L35" s="42"/>
      <c r="M35" s="43">
        <f>IF(ISNUMBER($K35),IF(ISNUMBER($G35),ROUND($K35*$G35,2),ROUND($K35*$F35,2)),IF(ISNUMBER($G35),ROUND($I35*$G35,2),ROUND($I35*$F35,2)))</f>
        <v>0</v>
      </c>
      <c r="N35" s="33"/>
    </row>
    <row r="36" ht="18.75" customHeight="1">
      <c r="A36" s="34" t="s">
        <v>73</v>
      </c>
      <c r="B36" s="35"/>
      <c r="C36" s="51" t="s">
        <v>74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9.25" customHeight="1">
      <c r="A37" s="34" t="s">
        <v>75</v>
      </c>
      <c r="B37" s="35"/>
      <c r="C37" s="52" t="s">
        <v>76</v>
      </c>
      <c r="D37" s="38" t="s">
        <v>43</v>
      </c>
      <c r="E37" s="50"/>
      <c r="F37" s="41">
        <v>1</v>
      </c>
      <c r="G37" s="50"/>
      <c r="H37" s="41">
        <v>1</v>
      </c>
      <c r="I37" s="42"/>
      <c r="J37" s="39"/>
      <c r="K37" s="42"/>
      <c r="L37" s="42"/>
      <c r="M37" s="43">
        <f t="shared" ref="M37:M39" si="4">IF(ISNUMBER($K37),IF(ISNUMBER($G37),ROUND($K37*$G37,2),ROUND($K37*$F37,2)),IF(ISNUMBER($G37),ROUND($I37*$G37,2),ROUND($I37*$F37,2)))</f>
        <v>0</v>
      </c>
      <c r="N37" s="33"/>
    </row>
    <row r="38" ht="29.25" customHeight="1">
      <c r="A38" s="34" t="s">
        <v>77</v>
      </c>
      <c r="B38" s="35"/>
      <c r="C38" s="52" t="s">
        <v>78</v>
      </c>
      <c r="D38" s="38" t="s">
        <v>43</v>
      </c>
      <c r="E38" s="50"/>
      <c r="F38" s="41">
        <v>1</v>
      </c>
      <c r="G38" s="50"/>
      <c r="H38" s="41">
        <v>1</v>
      </c>
      <c r="I38" s="42"/>
      <c r="J38" s="39"/>
      <c r="K38" s="42"/>
      <c r="L38" s="42"/>
      <c r="M38" s="43">
        <f t="shared" si="4"/>
        <v>0</v>
      </c>
      <c r="N38" s="33"/>
    </row>
    <row r="39" ht="29.25" customHeight="1">
      <c r="A39" s="34" t="s">
        <v>79</v>
      </c>
      <c r="B39" s="35"/>
      <c r="C39" s="52" t="s">
        <v>80</v>
      </c>
      <c r="D39" s="38" t="s">
        <v>54</v>
      </c>
      <c r="E39" s="50"/>
      <c r="F39" s="41">
        <v>1</v>
      </c>
      <c r="G39" s="50"/>
      <c r="H39" s="41">
        <v>1</v>
      </c>
      <c r="I39" s="42"/>
      <c r="J39" s="39"/>
      <c r="K39" s="42"/>
      <c r="L39" s="42"/>
      <c r="M39" s="43">
        <f t="shared" si="4"/>
        <v>0</v>
      </c>
      <c r="N39" s="33"/>
    </row>
    <row r="40" ht="18.75" customHeight="1">
      <c r="A40" s="34" t="s">
        <v>81</v>
      </c>
      <c r="B40" s="35"/>
      <c r="C40" s="37" t="s">
        <v>82</v>
      </c>
      <c r="D40" s="29"/>
      <c r="E40" s="30"/>
      <c r="F40" s="31"/>
      <c r="G40" s="30"/>
      <c r="H40" s="31"/>
      <c r="I40" s="30"/>
      <c r="J40" s="30"/>
      <c r="K40" s="30"/>
      <c r="L40" s="30"/>
      <c r="M40" s="32"/>
      <c r="N40" s="33"/>
    </row>
    <row r="41" ht="18.75" customHeight="1">
      <c r="A41" s="34" t="s">
        <v>83</v>
      </c>
      <c r="B41" s="35"/>
      <c r="C41" s="51" t="s">
        <v>84</v>
      </c>
      <c r="D41" s="38" t="s">
        <v>43</v>
      </c>
      <c r="E41" s="50"/>
      <c r="F41" s="41">
        <v>2</v>
      </c>
      <c r="G41" s="50"/>
      <c r="H41" s="41">
        <v>1</v>
      </c>
      <c r="I41" s="42"/>
      <c r="J41" s="39"/>
      <c r="K41" s="42"/>
      <c r="L41" s="42"/>
      <c r="M41" s="43">
        <f t="shared" ref="M41:M42" si="5">IF(ISNUMBER($K41),IF(ISNUMBER($G41),ROUND($K41*$G41,2),ROUND($K41*$F41,2)),IF(ISNUMBER($G41),ROUND($I41*$G41,2),ROUND($I41*$F41,2)))</f>
        <v>0</v>
      </c>
      <c r="N41" s="33"/>
    </row>
    <row r="42" ht="18.75" customHeight="1">
      <c r="A42" s="34" t="s">
        <v>85</v>
      </c>
      <c r="B42" s="35"/>
      <c r="C42" s="51" t="s">
        <v>86</v>
      </c>
      <c r="D42" s="38" t="s">
        <v>87</v>
      </c>
      <c r="E42" s="48"/>
      <c r="F42" s="49">
        <v>12</v>
      </c>
      <c r="G42" s="48"/>
      <c r="H42" s="41">
        <v>1</v>
      </c>
      <c r="I42" s="42"/>
      <c r="J42" s="39"/>
      <c r="K42" s="42"/>
      <c r="L42" s="42"/>
      <c r="M42" s="43">
        <f t="shared" si="5"/>
        <v>0</v>
      </c>
      <c r="N42" s="33"/>
    </row>
    <row r="43" ht="18.75" customHeight="1">
      <c r="A43" s="34" t="s">
        <v>88</v>
      </c>
      <c r="B43" s="35"/>
      <c r="C43" s="37" t="s">
        <v>89</v>
      </c>
      <c r="D43" s="29"/>
      <c r="E43" s="30"/>
      <c r="F43" s="31"/>
      <c r="G43" s="30"/>
      <c r="H43" s="31"/>
      <c r="I43" s="30"/>
      <c r="J43" s="30"/>
      <c r="K43" s="30"/>
      <c r="L43" s="30"/>
      <c r="M43" s="32"/>
      <c r="N43" s="33"/>
    </row>
    <row r="44" ht="18.75" customHeight="1">
      <c r="A44" s="34" t="s">
        <v>90</v>
      </c>
      <c r="B44" s="35"/>
      <c r="C44" s="51" t="s">
        <v>91</v>
      </c>
      <c r="D44" s="38" t="s">
        <v>61</v>
      </c>
      <c r="E44" s="48"/>
      <c r="F44" s="49">
        <v>20</v>
      </c>
      <c r="G44" s="48"/>
      <c r="H44" s="41">
        <v>1</v>
      </c>
      <c r="I44" s="42"/>
      <c r="J44" s="39"/>
      <c r="K44" s="42"/>
      <c r="L44" s="42"/>
      <c r="M44" s="43">
        <f>IF(ISNUMBER($K44),IF(ISNUMBER($G44),ROUND($K44*$G44,2),ROUND($K44*$F44,2)),IF(ISNUMBER($G44),ROUND($I44*$G44,2),ROUND($I44*$F44,2)))</f>
        <v>0</v>
      </c>
      <c r="N44" s="33"/>
    </row>
    <row r="45" hidden="1" ht="31.5" customHeight="1">
      <c r="A45" s="44" t="s">
        <v>92</v>
      </c>
      <c r="B45" s="45"/>
      <c r="C45" s="45"/>
      <c r="D45" s="45"/>
      <c r="E45" s="45"/>
      <c r="F45" s="45"/>
      <c r="G45" s="45"/>
      <c r="H45" s="45"/>
      <c r="I45" s="45"/>
      <c r="J45" s="2"/>
      <c r="K45" s="2"/>
      <c r="L45" s="2"/>
      <c r="M45" s="46">
        <f>M$35+SUM(M$37:M$39)+SUM(M$41:M$42)+M$44</f>
        <v>0</v>
      </c>
      <c r="N45" s="47"/>
    </row>
    <row r="46" ht="26.25" customHeight="1">
      <c r="A46" s="34" t="s">
        <v>93</v>
      </c>
      <c r="B46" s="35"/>
      <c r="C46" s="36" t="s">
        <v>94</v>
      </c>
      <c r="D46" s="29"/>
      <c r="E46" s="30"/>
      <c r="F46" s="31"/>
      <c r="G46" s="30"/>
      <c r="H46" s="31"/>
      <c r="I46" s="30"/>
      <c r="J46" s="30"/>
      <c r="K46" s="30"/>
      <c r="L46" s="30"/>
      <c r="M46" s="32"/>
      <c r="N46" s="33"/>
    </row>
    <row r="47" ht="22.5" customHeight="1">
      <c r="A47" s="34" t="s">
        <v>95</v>
      </c>
      <c r="B47" s="35"/>
      <c r="C47" s="37" t="s">
        <v>96</v>
      </c>
      <c r="D47" s="29"/>
      <c r="E47" s="30"/>
      <c r="F47" s="31"/>
      <c r="G47" s="30"/>
      <c r="H47" s="31"/>
      <c r="I47" s="30"/>
      <c r="J47" s="30"/>
      <c r="K47" s="30"/>
      <c r="L47" s="30"/>
      <c r="M47" s="32"/>
      <c r="N47" s="33"/>
    </row>
    <row r="48" ht="18.75" customHeight="1">
      <c r="A48" s="34" t="s">
        <v>97</v>
      </c>
      <c r="B48" s="35"/>
      <c r="C48" s="37" t="s">
        <v>98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29.25" customHeight="1">
      <c r="A49" s="34" t="s">
        <v>99</v>
      </c>
      <c r="B49" s="35"/>
      <c r="C49" s="51" t="s">
        <v>100</v>
      </c>
      <c r="D49" s="38" t="s">
        <v>61</v>
      </c>
      <c r="E49" s="48"/>
      <c r="F49" s="49">
        <v>41</v>
      </c>
      <c r="G49" s="48"/>
      <c r="H49" s="41">
        <v>1</v>
      </c>
      <c r="I49" s="42"/>
      <c r="J49" s="39"/>
      <c r="K49" s="42"/>
      <c r="L49" s="42"/>
      <c r="M49" s="43">
        <f t="shared" ref="M49:M50" si="6">IF(ISNUMBER($K49),IF(ISNUMBER($G49),ROUND($K49*$G49,2),ROUND($K49*$F49,2)),IF(ISNUMBER($G49),ROUND($I49*$G49,2),ROUND($I49*$F49,2)))</f>
        <v>0</v>
      </c>
      <c r="N49" s="33"/>
    </row>
    <row r="50" ht="18.75" customHeight="1">
      <c r="A50" s="34" t="s">
        <v>101</v>
      </c>
      <c r="B50" s="35"/>
      <c r="C50" s="37" t="s">
        <v>102</v>
      </c>
      <c r="D50" s="38" t="s">
        <v>54</v>
      </c>
      <c r="E50" s="50"/>
      <c r="F50" s="41">
        <v>1</v>
      </c>
      <c r="G50" s="50"/>
      <c r="H50" s="41">
        <v>1</v>
      </c>
      <c r="I50" s="42"/>
      <c r="J50" s="39"/>
      <c r="K50" s="42"/>
      <c r="L50" s="42"/>
      <c r="M50" s="43">
        <f t="shared" si="6"/>
        <v>0</v>
      </c>
      <c r="N50" s="33"/>
    </row>
    <row r="51" ht="22.5" customHeight="1">
      <c r="A51" s="34" t="s">
        <v>103</v>
      </c>
      <c r="B51" s="35"/>
      <c r="C51" s="37" t="s">
        <v>104</v>
      </c>
      <c r="D51" s="29"/>
      <c r="E51" s="30"/>
      <c r="F51" s="31"/>
      <c r="G51" s="30"/>
      <c r="H51" s="31"/>
      <c r="I51" s="30"/>
      <c r="J51" s="30"/>
      <c r="K51" s="30"/>
      <c r="L51" s="30"/>
      <c r="M51" s="32"/>
      <c r="N51" s="33"/>
    </row>
    <row r="52" ht="18.75" customHeight="1">
      <c r="A52" s="34" t="s">
        <v>105</v>
      </c>
      <c r="B52" s="35"/>
      <c r="C52" s="37" t="s">
        <v>106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18.75" customHeight="1">
      <c r="A53" s="34" t="s">
        <v>107</v>
      </c>
      <c r="B53" s="35"/>
      <c r="C53" s="51" t="s">
        <v>108</v>
      </c>
      <c r="D53" s="38" t="s">
        <v>61</v>
      </c>
      <c r="E53" s="48"/>
      <c r="F53" s="49">
        <v>31</v>
      </c>
      <c r="G53" s="48"/>
      <c r="H53" s="41">
        <v>1</v>
      </c>
      <c r="I53" s="42"/>
      <c r="J53" s="39"/>
      <c r="K53" s="42"/>
      <c r="L53" s="42"/>
      <c r="M53" s="43">
        <f t="shared" ref="M53:M55" si="7">IF(ISNUMBER($K53),IF(ISNUMBER($G53),ROUND($K53*$G53,2),ROUND($K53*$F53,2)),IF(ISNUMBER($G53),ROUND($I53*$G53,2),ROUND($I53*$F53,2)))</f>
        <v>0</v>
      </c>
      <c r="N53" s="33"/>
    </row>
    <row r="54" ht="18.75" customHeight="1">
      <c r="A54" s="34" t="s">
        <v>109</v>
      </c>
      <c r="B54" s="35"/>
      <c r="C54" s="51" t="s">
        <v>110</v>
      </c>
      <c r="D54" s="38" t="s">
        <v>61</v>
      </c>
      <c r="E54" s="48"/>
      <c r="F54" s="49">
        <v>28</v>
      </c>
      <c r="G54" s="48"/>
      <c r="H54" s="41">
        <v>1</v>
      </c>
      <c r="I54" s="42"/>
      <c r="J54" s="39"/>
      <c r="K54" s="42"/>
      <c r="L54" s="42"/>
      <c r="M54" s="43">
        <f t="shared" si="7"/>
        <v>0</v>
      </c>
      <c r="N54" s="33"/>
    </row>
    <row r="55" ht="18.75" customHeight="1">
      <c r="A55" s="34" t="s">
        <v>111</v>
      </c>
      <c r="B55" s="35"/>
      <c r="C55" s="51" t="s">
        <v>112</v>
      </c>
      <c r="D55" s="38" t="s">
        <v>61</v>
      </c>
      <c r="E55" s="48"/>
      <c r="F55" s="49">
        <v>24</v>
      </c>
      <c r="G55" s="48"/>
      <c r="H55" s="41">
        <v>1</v>
      </c>
      <c r="I55" s="42"/>
      <c r="J55" s="39"/>
      <c r="K55" s="42"/>
      <c r="L55" s="42"/>
      <c r="M55" s="43">
        <f t="shared" si="7"/>
        <v>0</v>
      </c>
      <c r="N55" s="33"/>
    </row>
    <row r="56" hidden="1" ht="31.5" customHeight="1">
      <c r="A56" s="44" t="s">
        <v>113</v>
      </c>
      <c r="B56" s="45"/>
      <c r="C56" s="45"/>
      <c r="D56" s="45"/>
      <c r="E56" s="45"/>
      <c r="F56" s="45"/>
      <c r="G56" s="45"/>
      <c r="H56" s="45"/>
      <c r="I56" s="45"/>
      <c r="J56" s="2"/>
      <c r="K56" s="2"/>
      <c r="L56" s="2"/>
      <c r="M56" s="46">
        <f>SUM(M$49:M$50)+SUM(M$53:M$55)</f>
        <v>0</v>
      </c>
      <c r="N56" s="47"/>
    </row>
    <row r="57" ht="26.25" customHeight="1">
      <c r="A57" s="34" t="s">
        <v>114</v>
      </c>
      <c r="B57" s="35"/>
      <c r="C57" s="36" t="s">
        <v>115</v>
      </c>
      <c r="D57" s="29"/>
      <c r="E57" s="30"/>
      <c r="F57" s="31"/>
      <c r="G57" s="30"/>
      <c r="H57" s="31"/>
      <c r="I57" s="30"/>
      <c r="J57" s="30"/>
      <c r="K57" s="30"/>
      <c r="L57" s="30"/>
      <c r="M57" s="32"/>
      <c r="N57" s="33"/>
    </row>
    <row r="58" ht="22.5" customHeight="1">
      <c r="A58" s="34" t="s">
        <v>116</v>
      </c>
      <c r="B58" s="35"/>
      <c r="C58" s="37" t="s">
        <v>117</v>
      </c>
      <c r="D58" s="29"/>
      <c r="E58" s="30"/>
      <c r="F58" s="31"/>
      <c r="G58" s="30"/>
      <c r="H58" s="31"/>
      <c r="I58" s="30"/>
      <c r="J58" s="30"/>
      <c r="K58" s="30"/>
      <c r="L58" s="30"/>
      <c r="M58" s="32"/>
      <c r="N58" s="33"/>
    </row>
    <row r="59" ht="18.75" customHeight="1">
      <c r="A59" s="34" t="s">
        <v>118</v>
      </c>
      <c r="B59" s="35"/>
      <c r="C59" s="37" t="s">
        <v>119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18.75" customHeight="1">
      <c r="A60" s="34" t="s">
        <v>120</v>
      </c>
      <c r="B60" s="35"/>
      <c r="C60" s="51" t="s">
        <v>121</v>
      </c>
      <c r="D60" s="38" t="s">
        <v>61</v>
      </c>
      <c r="E60" s="48"/>
      <c r="F60" s="49">
        <v>150</v>
      </c>
      <c r="G60" s="48"/>
      <c r="H60" s="41">
        <v>1</v>
      </c>
      <c r="I60" s="42"/>
      <c r="J60" s="39"/>
      <c r="K60" s="42"/>
      <c r="L60" s="42"/>
      <c r="M60" s="43">
        <f>IF(ISNUMBER($K60),IF(ISNUMBER($G60),ROUND($K60*$G60,2),ROUND($K60*$F60,2)),IF(ISNUMBER($G60),ROUND($I60*$G60,2),ROUND($I60*$F60,2)))</f>
        <v>0</v>
      </c>
      <c r="N60" s="33"/>
    </row>
    <row r="61" ht="18.75" customHeight="1">
      <c r="A61" s="34" t="s">
        <v>122</v>
      </c>
      <c r="B61" s="35"/>
      <c r="C61" s="37" t="s">
        <v>123</v>
      </c>
      <c r="D61" s="29"/>
      <c r="E61" s="30"/>
      <c r="F61" s="31"/>
      <c r="G61" s="30"/>
      <c r="H61" s="31"/>
      <c r="I61" s="30"/>
      <c r="J61" s="30"/>
      <c r="K61" s="30"/>
      <c r="L61" s="30"/>
      <c r="M61" s="32"/>
      <c r="N61" s="33"/>
    </row>
    <row r="62" ht="42" customHeight="1">
      <c r="A62" s="34" t="s">
        <v>124</v>
      </c>
      <c r="B62" s="35"/>
      <c r="C62" s="51" t="s">
        <v>125</v>
      </c>
      <c r="D62" s="38" t="s">
        <v>43</v>
      </c>
      <c r="E62" s="50"/>
      <c r="F62" s="41">
        <v>3</v>
      </c>
      <c r="G62" s="50"/>
      <c r="H62" s="41">
        <v>1</v>
      </c>
      <c r="I62" s="42"/>
      <c r="J62" s="39"/>
      <c r="K62" s="42"/>
      <c r="L62" s="42"/>
      <c r="M62" s="43">
        <f>IF(ISNUMBER($K62),IF(ISNUMBER($G62),ROUND($K62*$G62,2),ROUND($K62*$F62,2)),IF(ISNUMBER($G62),ROUND($I62*$G62,2),ROUND($I62*$F62,2)))</f>
        <v>0</v>
      </c>
      <c r="N62" s="33"/>
    </row>
    <row r="63" hidden="1" ht="31.5" customHeight="1">
      <c r="A63" s="44" t="s">
        <v>126</v>
      </c>
      <c r="B63" s="45"/>
      <c r="C63" s="45"/>
      <c r="D63" s="45"/>
      <c r="E63" s="45"/>
      <c r="F63" s="45"/>
      <c r="G63" s="45"/>
      <c r="H63" s="45"/>
      <c r="I63" s="45"/>
      <c r="J63" s="2"/>
      <c r="K63" s="2"/>
      <c r="L63" s="2"/>
      <c r="M63" s="46">
        <f>M$60+M$62</f>
        <v>0</v>
      </c>
      <c r="N63" s="47"/>
    </row>
    <row r="64" ht="26.25" customHeight="1">
      <c r="A64" s="34" t="s">
        <v>127</v>
      </c>
      <c r="B64" s="35"/>
      <c r="C64" s="36" t="s">
        <v>128</v>
      </c>
      <c r="D64" s="29"/>
      <c r="E64" s="30"/>
      <c r="F64" s="31"/>
      <c r="G64" s="30"/>
      <c r="H64" s="31"/>
      <c r="I64" s="30"/>
      <c r="J64" s="30"/>
      <c r="K64" s="30"/>
      <c r="L64" s="30"/>
      <c r="M64" s="32"/>
      <c r="N64" s="33"/>
    </row>
    <row r="65" ht="22.5" customHeight="1">
      <c r="A65" s="34" t="s">
        <v>129</v>
      </c>
      <c r="B65" s="35"/>
      <c r="C65" s="37" t="s">
        <v>130</v>
      </c>
      <c r="D65" s="29"/>
      <c r="E65" s="30"/>
      <c r="F65" s="31"/>
      <c r="G65" s="30"/>
      <c r="H65" s="31"/>
      <c r="I65" s="30"/>
      <c r="J65" s="30"/>
      <c r="K65" s="30"/>
      <c r="L65" s="30"/>
      <c r="M65" s="32"/>
      <c r="N65" s="33"/>
    </row>
    <row r="66" ht="29.25" customHeight="1">
      <c r="A66" s="34" t="s">
        <v>131</v>
      </c>
      <c r="B66" s="35"/>
      <c r="C66" s="37" t="s">
        <v>132</v>
      </c>
      <c r="D66" s="29"/>
      <c r="E66" s="30"/>
      <c r="F66" s="31"/>
      <c r="G66" s="30"/>
      <c r="H66" s="31"/>
      <c r="I66" s="30"/>
      <c r="J66" s="30"/>
      <c r="K66" s="30"/>
      <c r="L66" s="30"/>
      <c r="M66" s="32"/>
      <c r="N66" s="33"/>
    </row>
    <row r="67" ht="29.25" customHeight="1">
      <c r="A67" s="34" t="s">
        <v>133</v>
      </c>
      <c r="B67" s="35"/>
      <c r="C67" s="51" t="s">
        <v>134</v>
      </c>
      <c r="D67" s="38" t="s">
        <v>61</v>
      </c>
      <c r="E67" s="48"/>
      <c r="F67" s="49">
        <v>24</v>
      </c>
      <c r="G67" s="48"/>
      <c r="H67" s="41">
        <v>1</v>
      </c>
      <c r="I67" s="42"/>
      <c r="J67" s="39"/>
      <c r="K67" s="42"/>
      <c r="L67" s="42"/>
      <c r="M67" s="43">
        <f>IF(ISNUMBER($K67),IF(ISNUMBER($G67),ROUND($K67*$G67,2),ROUND($K67*$F67,2)),IF(ISNUMBER($G67),ROUND($I67*$G67,2),ROUND($I67*$F67,2)))</f>
        <v>0</v>
      </c>
      <c r="N67" s="33"/>
    </row>
    <row r="68" ht="22.5" customHeight="1">
      <c r="A68" s="34" t="s">
        <v>135</v>
      </c>
      <c r="B68" s="35"/>
      <c r="C68" s="37" t="s">
        <v>136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137</v>
      </c>
      <c r="B69" s="35"/>
      <c r="C69" s="37" t="s">
        <v>138</v>
      </c>
      <c r="D69" s="29"/>
      <c r="E69" s="30"/>
      <c r="F69" s="31"/>
      <c r="G69" s="30"/>
      <c r="H69" s="31"/>
      <c r="I69" s="30"/>
      <c r="J69" s="30"/>
      <c r="K69" s="30"/>
      <c r="L69" s="30"/>
      <c r="M69" s="32"/>
      <c r="N69" s="33"/>
    </row>
    <row r="70" ht="18.75" customHeight="1">
      <c r="A70" s="34" t="s">
        <v>139</v>
      </c>
      <c r="B70" s="35"/>
      <c r="C70" s="51" t="s">
        <v>140</v>
      </c>
      <c r="D70" s="29"/>
      <c r="E70" s="30"/>
      <c r="F70" s="31"/>
      <c r="G70" s="30"/>
      <c r="H70" s="31"/>
      <c r="I70" s="30"/>
      <c r="J70" s="30"/>
      <c r="K70" s="30"/>
      <c r="L70" s="30"/>
      <c r="M70" s="32"/>
      <c r="N70" s="33"/>
    </row>
    <row r="71" ht="29.25" customHeight="1">
      <c r="A71" s="34" t="s">
        <v>141</v>
      </c>
      <c r="B71" s="35"/>
      <c r="C71" s="52" t="s">
        <v>142</v>
      </c>
      <c r="D71" s="29"/>
      <c r="E71" s="30"/>
      <c r="F71" s="31"/>
      <c r="G71" s="30"/>
      <c r="H71" s="31"/>
      <c r="I71" s="30"/>
      <c r="J71" s="30"/>
      <c r="K71" s="30"/>
      <c r="L71" s="30"/>
      <c r="M71" s="32"/>
      <c r="N71" s="33"/>
    </row>
    <row r="72" ht="29.25" customHeight="1">
      <c r="A72" s="34" t="s">
        <v>143</v>
      </c>
      <c r="B72" s="35"/>
      <c r="C72" s="53" t="s">
        <v>144</v>
      </c>
      <c r="D72" s="38" t="s">
        <v>43</v>
      </c>
      <c r="E72" s="50"/>
      <c r="F72" s="41">
        <v>1</v>
      </c>
      <c r="G72" s="50"/>
      <c r="H72" s="41">
        <v>1</v>
      </c>
      <c r="I72" s="42"/>
      <c r="J72" s="39"/>
      <c r="K72" s="42"/>
      <c r="L72" s="42"/>
      <c r="M72" s="43">
        <f>IF(ISNUMBER($K72),IF(ISNUMBER($G72),ROUND($K72*$G72,2),ROUND($K72*$F72,2)),IF(ISNUMBER($G72),ROUND($I72*$G72,2),ROUND($I72*$F72,2)))</f>
        <v>0</v>
      </c>
      <c r="N72" s="33"/>
    </row>
    <row r="73" ht="29.25" customHeight="1">
      <c r="A73" s="34" t="s">
        <v>145</v>
      </c>
      <c r="B73" s="35"/>
      <c r="C73" s="52" t="s">
        <v>146</v>
      </c>
      <c r="D73" s="29"/>
      <c r="E73" s="30"/>
      <c r="F73" s="31"/>
      <c r="G73" s="30"/>
      <c r="H73" s="31"/>
      <c r="I73" s="30"/>
      <c r="J73" s="30"/>
      <c r="K73" s="30"/>
      <c r="L73" s="30"/>
      <c r="M73" s="32"/>
      <c r="N73" s="33"/>
    </row>
    <row r="74" ht="29.25" customHeight="1">
      <c r="A74" s="34" t="s">
        <v>147</v>
      </c>
      <c r="B74" s="35"/>
      <c r="C74" s="53" t="s">
        <v>148</v>
      </c>
      <c r="D74" s="38" t="s">
        <v>43</v>
      </c>
      <c r="E74" s="50"/>
      <c r="F74" s="41">
        <v>1</v>
      </c>
      <c r="G74" s="50"/>
      <c r="H74" s="41">
        <v>1</v>
      </c>
      <c r="I74" s="42"/>
      <c r="J74" s="39"/>
      <c r="K74" s="42"/>
      <c r="L74" s="42"/>
      <c r="M74" s="43">
        <f t="shared" ref="M74:M75" si="8">IF(ISNUMBER($K74),IF(ISNUMBER($G74),ROUND($K74*$G74,2),ROUND($K74*$F74,2)),IF(ISNUMBER($G74),ROUND($I74*$G74,2),ROUND($I74*$F74,2)))</f>
        <v>0</v>
      </c>
      <c r="N74" s="33"/>
    </row>
    <row r="75" ht="29.25" customHeight="1">
      <c r="A75" s="34" t="s">
        <v>149</v>
      </c>
      <c r="B75" s="35"/>
      <c r="C75" s="53" t="s">
        <v>150</v>
      </c>
      <c r="D75" s="38" t="s">
        <v>43</v>
      </c>
      <c r="E75" s="50"/>
      <c r="F75" s="41">
        <v>1</v>
      </c>
      <c r="G75" s="50"/>
      <c r="H75" s="41">
        <v>1</v>
      </c>
      <c r="I75" s="42"/>
      <c r="J75" s="39"/>
      <c r="K75" s="42"/>
      <c r="L75" s="42"/>
      <c r="M75" s="43">
        <f t="shared" si="8"/>
        <v>0</v>
      </c>
      <c r="N75" s="33"/>
    </row>
    <row r="76" ht="22.5" customHeight="1">
      <c r="A76" s="34" t="s">
        <v>151</v>
      </c>
      <c r="B76" s="35"/>
      <c r="C76" s="37" t="s">
        <v>152</v>
      </c>
      <c r="D76" s="29"/>
      <c r="E76" s="30"/>
      <c r="F76" s="31"/>
      <c r="G76" s="30"/>
      <c r="H76" s="31"/>
      <c r="I76" s="30"/>
      <c r="J76" s="30"/>
      <c r="K76" s="30"/>
      <c r="L76" s="30"/>
      <c r="M76" s="32"/>
      <c r="N76" s="33"/>
    </row>
    <row r="77" ht="18.75" customHeight="1">
      <c r="A77" s="34" t="s">
        <v>153</v>
      </c>
      <c r="B77" s="35"/>
      <c r="C77" s="37" t="s">
        <v>154</v>
      </c>
      <c r="D77" s="29"/>
      <c r="E77" s="30"/>
      <c r="F77" s="31"/>
      <c r="G77" s="30"/>
      <c r="H77" s="31"/>
      <c r="I77" s="30"/>
      <c r="J77" s="30"/>
      <c r="K77" s="30"/>
      <c r="L77" s="30"/>
      <c r="M77" s="32"/>
      <c r="N77" s="33"/>
    </row>
    <row r="78" ht="18.75" customHeight="1">
      <c r="A78" s="34" t="s">
        <v>155</v>
      </c>
      <c r="B78" s="35"/>
      <c r="C78" s="51" t="s">
        <v>156</v>
      </c>
      <c r="D78" s="29"/>
      <c r="E78" s="30"/>
      <c r="F78" s="31"/>
      <c r="G78" s="30"/>
      <c r="H78" s="31"/>
      <c r="I78" s="30"/>
      <c r="J78" s="30"/>
      <c r="K78" s="30"/>
      <c r="L78" s="30"/>
      <c r="M78" s="32"/>
      <c r="N78" s="33"/>
    </row>
    <row r="79" ht="29.25" customHeight="1">
      <c r="A79" s="34" t="s">
        <v>157</v>
      </c>
      <c r="B79" s="35"/>
      <c r="C79" s="52" t="s">
        <v>158</v>
      </c>
      <c r="D79" s="38" t="s">
        <v>22</v>
      </c>
      <c r="E79" s="39"/>
      <c r="F79" s="40">
        <v>1</v>
      </c>
      <c r="G79" s="39"/>
      <c r="H79" s="41">
        <v>1</v>
      </c>
      <c r="I79" s="42"/>
      <c r="J79" s="39"/>
      <c r="K79" s="42"/>
      <c r="L79" s="42"/>
      <c r="M79" s="43">
        <f>IF(ISNUMBER($K79),IF(ISNUMBER($G79),ROUND($K79*$G79,2),ROUND($K79*$F79,2)),IF(ISNUMBER($G79),ROUND($I79*$G79,2),ROUND($I79*$F79,2)))</f>
        <v>0</v>
      </c>
      <c r="N79" s="33"/>
    </row>
    <row r="80" ht="18.75" customHeight="1">
      <c r="A80" s="34" t="s">
        <v>159</v>
      </c>
      <c r="B80" s="35"/>
      <c r="C80" s="51" t="s">
        <v>160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29.25" customHeight="1">
      <c r="A81" s="34" t="s">
        <v>161</v>
      </c>
      <c r="B81" s="35"/>
      <c r="C81" s="52" t="s">
        <v>162</v>
      </c>
      <c r="D81" s="38" t="s">
        <v>43</v>
      </c>
      <c r="E81" s="50"/>
      <c r="F81" s="41">
        <v>1</v>
      </c>
      <c r="G81" s="50"/>
      <c r="H81" s="41">
        <v>1</v>
      </c>
      <c r="I81" s="42"/>
      <c r="J81" s="39"/>
      <c r="K81" s="42"/>
      <c r="L81" s="42"/>
      <c r="M81" s="43">
        <f>IF(ISNUMBER($K81),IF(ISNUMBER($G81),ROUND($K81*$G81,2),ROUND($K81*$F81,2)),IF(ISNUMBER($G81),ROUND($I81*$G81,2),ROUND($I81*$F81,2)))</f>
        <v>0</v>
      </c>
      <c r="N81" s="33"/>
    </row>
    <row r="82" ht="18.75" customHeight="1">
      <c r="A82" s="34" t="s">
        <v>163</v>
      </c>
      <c r="B82" s="35"/>
      <c r="C82" s="51" t="s">
        <v>164</v>
      </c>
      <c r="D82" s="29"/>
      <c r="E82" s="30"/>
      <c r="F82" s="31"/>
      <c r="G82" s="30"/>
      <c r="H82" s="31"/>
      <c r="I82" s="30"/>
      <c r="J82" s="30"/>
      <c r="K82" s="30"/>
      <c r="L82" s="30"/>
      <c r="M82" s="32"/>
      <c r="N82" s="33"/>
    </row>
    <row r="83" ht="29.25" customHeight="1">
      <c r="A83" s="34" t="s">
        <v>165</v>
      </c>
      <c r="B83" s="35"/>
      <c r="C83" s="52" t="s">
        <v>166</v>
      </c>
      <c r="D83" s="38" t="s">
        <v>43</v>
      </c>
      <c r="E83" s="50"/>
      <c r="F83" s="41">
        <v>1</v>
      </c>
      <c r="G83" s="50"/>
      <c r="H83" s="41">
        <v>1</v>
      </c>
      <c r="I83" s="42"/>
      <c r="J83" s="39"/>
      <c r="K83" s="42"/>
      <c r="L83" s="42"/>
      <c r="M83" s="43">
        <f>IF(ISNUMBER($K83),IF(ISNUMBER($G83),ROUND($K83*$G83,2),ROUND($K83*$F83,2)),IF(ISNUMBER($G83),ROUND($I83*$G83,2),ROUND($I83*$F83,2)))</f>
        <v>0</v>
      </c>
      <c r="N83" s="33"/>
    </row>
    <row r="84" ht="18.75" customHeight="1">
      <c r="A84" s="34" t="s">
        <v>167</v>
      </c>
      <c r="B84" s="35"/>
      <c r="C84" s="51" t="s">
        <v>168</v>
      </c>
      <c r="D84" s="29"/>
      <c r="E84" s="30"/>
      <c r="F84" s="31"/>
      <c r="G84" s="30"/>
      <c r="H84" s="31"/>
      <c r="I84" s="30"/>
      <c r="J84" s="30"/>
      <c r="K84" s="30"/>
      <c r="L84" s="30"/>
      <c r="M84" s="32"/>
      <c r="N84" s="33"/>
    </row>
    <row r="85" ht="29.25" customHeight="1">
      <c r="A85" s="34" t="s">
        <v>169</v>
      </c>
      <c r="B85" s="35"/>
      <c r="C85" s="52" t="s">
        <v>170</v>
      </c>
      <c r="D85" s="38" t="s">
        <v>43</v>
      </c>
      <c r="E85" s="50"/>
      <c r="F85" s="41">
        <v>1</v>
      </c>
      <c r="G85" s="50"/>
      <c r="H85" s="41">
        <v>1</v>
      </c>
      <c r="I85" s="42"/>
      <c r="J85" s="39"/>
      <c r="K85" s="42"/>
      <c r="L85" s="42"/>
      <c r="M85" s="43">
        <f t="shared" ref="M85:M86" si="9">IF(ISNUMBER($K85),IF(ISNUMBER($G85),ROUND($K85*$G85,2),ROUND($K85*$F85,2)),IF(ISNUMBER($G85),ROUND($I85*$G85,2),ROUND($I85*$F85,2)))</f>
        <v>0</v>
      </c>
      <c r="N85" s="33"/>
    </row>
    <row r="86" ht="29.25" customHeight="1">
      <c r="A86" s="34" t="s">
        <v>171</v>
      </c>
      <c r="B86" s="35"/>
      <c r="C86" s="51" t="s">
        <v>172</v>
      </c>
      <c r="D86" s="38" t="s">
        <v>43</v>
      </c>
      <c r="E86" s="50"/>
      <c r="F86" s="41">
        <v>1</v>
      </c>
      <c r="G86" s="50"/>
      <c r="H86" s="41">
        <v>1</v>
      </c>
      <c r="I86" s="42"/>
      <c r="J86" s="39"/>
      <c r="K86" s="42"/>
      <c r="L86" s="42"/>
      <c r="M86" s="43">
        <f t="shared" si="9"/>
        <v>0</v>
      </c>
      <c r="N86" s="33"/>
    </row>
    <row r="87" ht="22.5" customHeight="1">
      <c r="A87" s="34" t="s">
        <v>173</v>
      </c>
      <c r="B87" s="35"/>
      <c r="C87" s="37" t="s">
        <v>174</v>
      </c>
      <c r="D87" s="29"/>
      <c r="E87" s="30"/>
      <c r="F87" s="31"/>
      <c r="G87" s="30"/>
      <c r="H87" s="31"/>
      <c r="I87" s="30"/>
      <c r="J87" s="30"/>
      <c r="K87" s="30"/>
      <c r="L87" s="30"/>
      <c r="M87" s="32"/>
      <c r="N87" s="33"/>
    </row>
    <row r="88" ht="18.75" customHeight="1">
      <c r="A88" s="34" t="s">
        <v>175</v>
      </c>
      <c r="B88" s="35"/>
      <c r="C88" s="37" t="s">
        <v>176</v>
      </c>
      <c r="D88" s="38" t="s">
        <v>22</v>
      </c>
      <c r="E88" s="39"/>
      <c r="F88" s="40">
        <v>1</v>
      </c>
      <c r="G88" s="39"/>
      <c r="H88" s="41">
        <v>1</v>
      </c>
      <c r="I88" s="42"/>
      <c r="J88" s="39"/>
      <c r="K88" s="42"/>
      <c r="L88" s="42"/>
      <c r="M88" s="43">
        <f t="shared" ref="M88:M89" si="10">IF(ISNUMBER($K88),IF(ISNUMBER($G88),ROUND($K88*$G88,2),ROUND($K88*$F88,2)),IF(ISNUMBER($G88),ROUND($I88*$G88,2),ROUND($I88*$F88,2)))</f>
        <v>0</v>
      </c>
      <c r="N88" s="33"/>
    </row>
    <row r="89" ht="29.25" customHeight="1">
      <c r="A89" s="34" t="s">
        <v>177</v>
      </c>
      <c r="B89" s="35"/>
      <c r="C89" s="37" t="s">
        <v>178</v>
      </c>
      <c r="D89" s="38" t="s">
        <v>22</v>
      </c>
      <c r="E89" s="39"/>
      <c r="F89" s="40">
        <v>1</v>
      </c>
      <c r="G89" s="39"/>
      <c r="H89" s="41">
        <v>1</v>
      </c>
      <c r="I89" s="42"/>
      <c r="J89" s="39"/>
      <c r="K89" s="42"/>
      <c r="L89" s="42"/>
      <c r="M89" s="43">
        <f t="shared" si="10"/>
        <v>0</v>
      </c>
      <c r="N89" s="33"/>
    </row>
    <row r="90" hidden="1" ht="31.5" customHeight="1">
      <c r="A90" s="44" t="s">
        <v>179</v>
      </c>
      <c r="B90" s="45"/>
      <c r="C90" s="45"/>
      <c r="D90" s="45"/>
      <c r="E90" s="45"/>
      <c r="F90" s="45"/>
      <c r="G90" s="45"/>
      <c r="H90" s="45"/>
      <c r="I90" s="45"/>
      <c r="J90" s="2"/>
      <c r="K90" s="2"/>
      <c r="L90" s="2"/>
      <c r="M90" s="46">
        <f>M$67+M$72+SUM(M$74:M$75)+M$79+M$81+M$83+SUM(M$85:M$86)+SUM(M$88:M$89)</f>
        <v>0</v>
      </c>
      <c r="N90" s="47"/>
    </row>
    <row r="91" ht="26.25" customHeight="1">
      <c r="A91" s="34" t="s">
        <v>180</v>
      </c>
      <c r="B91" s="35"/>
      <c r="C91" s="36" t="s">
        <v>181</v>
      </c>
      <c r="D91" s="29"/>
      <c r="E91" s="30"/>
      <c r="F91" s="31"/>
      <c r="G91" s="30"/>
      <c r="H91" s="31"/>
      <c r="I91" s="30"/>
      <c r="J91" s="30"/>
      <c r="K91" s="30"/>
      <c r="L91" s="30"/>
      <c r="M91" s="32"/>
      <c r="N91" s="33"/>
    </row>
    <row r="92" ht="22.5" customHeight="1">
      <c r="A92" s="34" t="s">
        <v>182</v>
      </c>
      <c r="B92" s="35"/>
      <c r="C92" s="37" t="s">
        <v>183</v>
      </c>
      <c r="D92" s="29"/>
      <c r="E92" s="30"/>
      <c r="F92" s="31"/>
      <c r="G92" s="30"/>
      <c r="H92" s="31"/>
      <c r="I92" s="30"/>
      <c r="J92" s="30"/>
      <c r="K92" s="30"/>
      <c r="L92" s="30"/>
      <c r="M92" s="32"/>
      <c r="N92" s="33"/>
    </row>
    <row r="93" ht="18.75" customHeight="1">
      <c r="A93" s="34" t="s">
        <v>184</v>
      </c>
      <c r="B93" s="35"/>
      <c r="C93" s="37" t="s">
        <v>185</v>
      </c>
      <c r="D93" s="38" t="s">
        <v>43</v>
      </c>
      <c r="E93" s="50"/>
      <c r="F93" s="41">
        <v>4</v>
      </c>
      <c r="G93" s="50"/>
      <c r="H93" s="41">
        <v>1</v>
      </c>
      <c r="I93" s="42"/>
      <c r="J93" s="39"/>
      <c r="K93" s="42"/>
      <c r="L93" s="42"/>
      <c r="M93" s="43">
        <f>IF(ISNUMBER($K93),IF(ISNUMBER($G93),ROUND($K93*$G93,2),ROUND($K93*$F93,2)),IF(ISNUMBER($G93),ROUND($I93*$G93,2),ROUND($I93*$F93,2)))</f>
        <v>0</v>
      </c>
      <c r="N93" s="33"/>
    </row>
    <row r="94" ht="22.5" customHeight="1">
      <c r="A94" s="34" t="s">
        <v>186</v>
      </c>
      <c r="B94" s="35"/>
      <c r="C94" s="37" t="s">
        <v>187</v>
      </c>
      <c r="D94" s="29"/>
      <c r="E94" s="30"/>
      <c r="F94" s="31"/>
      <c r="G94" s="30"/>
      <c r="H94" s="31"/>
      <c r="I94" s="30"/>
      <c r="J94" s="30"/>
      <c r="K94" s="30"/>
      <c r="L94" s="30"/>
      <c r="M94" s="32"/>
      <c r="N94" s="33"/>
    </row>
    <row r="95" ht="18.75" customHeight="1">
      <c r="A95" s="34" t="s">
        <v>188</v>
      </c>
      <c r="B95" s="35"/>
      <c r="C95" s="37" t="s">
        <v>189</v>
      </c>
      <c r="D95" s="38" t="s">
        <v>43</v>
      </c>
      <c r="E95" s="50"/>
      <c r="F95" s="41">
        <v>1</v>
      </c>
      <c r="G95" s="50"/>
      <c r="H95" s="41">
        <v>1</v>
      </c>
      <c r="I95" s="42"/>
      <c r="J95" s="39"/>
      <c r="K95" s="42"/>
      <c r="L95" s="42"/>
      <c r="M95" s="43">
        <f>IF(ISNUMBER($K95),IF(ISNUMBER($G95),ROUND($K95*$G95,2),ROUND($K95*$F95,2)),IF(ISNUMBER($G95),ROUND($I95*$G95,2),ROUND($I95*$F95,2)))</f>
        <v>0</v>
      </c>
      <c r="N95" s="33"/>
    </row>
    <row r="96" ht="18.75" customHeight="1">
      <c r="A96" s="34" t="s">
        <v>190</v>
      </c>
      <c r="B96" s="35"/>
      <c r="C96" s="37" t="s">
        <v>191</v>
      </c>
      <c r="D96" s="29"/>
      <c r="E96" s="30"/>
      <c r="F96" s="31"/>
      <c r="G96" s="30"/>
      <c r="H96" s="31"/>
      <c r="I96" s="30"/>
      <c r="J96" s="30"/>
      <c r="K96" s="30"/>
      <c r="L96" s="30"/>
      <c r="M96" s="32"/>
      <c r="N96" s="33"/>
    </row>
    <row r="97" ht="18.75" customHeight="1">
      <c r="A97" s="34" t="s">
        <v>192</v>
      </c>
      <c r="B97" s="35"/>
      <c r="C97" s="51" t="s">
        <v>193</v>
      </c>
      <c r="D97" s="38" t="s">
        <v>43</v>
      </c>
      <c r="E97" s="50"/>
      <c r="F97" s="41">
        <v>4</v>
      </c>
      <c r="G97" s="50"/>
      <c r="H97" s="41">
        <v>1</v>
      </c>
      <c r="I97" s="42"/>
      <c r="J97" s="39"/>
      <c r="K97" s="42"/>
      <c r="L97" s="42"/>
      <c r="M97" s="43">
        <f t="shared" ref="M97:M98" si="11">IF(ISNUMBER($K97),IF(ISNUMBER($G97),ROUND($K97*$G97,2),ROUND($K97*$F97,2)),IF(ISNUMBER($G97),ROUND($I97*$G97,2),ROUND($I97*$F97,2)))</f>
        <v>0</v>
      </c>
      <c r="N97" s="33"/>
    </row>
    <row r="98" ht="18.75" customHeight="1">
      <c r="A98" s="34" t="s">
        <v>194</v>
      </c>
      <c r="B98" s="35"/>
      <c r="C98" s="51" t="s">
        <v>195</v>
      </c>
      <c r="D98" s="38" t="s">
        <v>43</v>
      </c>
      <c r="E98" s="50"/>
      <c r="F98" s="41">
        <v>2</v>
      </c>
      <c r="G98" s="50"/>
      <c r="H98" s="41">
        <v>1</v>
      </c>
      <c r="I98" s="42"/>
      <c r="J98" s="39"/>
      <c r="K98" s="42"/>
      <c r="L98" s="42"/>
      <c r="M98" s="43">
        <f t="shared" si="11"/>
        <v>0</v>
      </c>
      <c r="N98" s="33"/>
    </row>
    <row r="99" ht="22.5" customHeight="1">
      <c r="A99" s="34" t="s">
        <v>196</v>
      </c>
      <c r="B99" s="35"/>
      <c r="C99" s="37" t="s">
        <v>197</v>
      </c>
      <c r="D99" s="29"/>
      <c r="E99" s="30"/>
      <c r="F99" s="31"/>
      <c r="G99" s="30"/>
      <c r="H99" s="31"/>
      <c r="I99" s="30"/>
      <c r="J99" s="30"/>
      <c r="K99" s="30"/>
      <c r="L99" s="30"/>
      <c r="M99" s="32"/>
      <c r="N99" s="33"/>
    </row>
    <row r="100" ht="18.75" customHeight="1">
      <c r="A100" s="34" t="s">
        <v>198</v>
      </c>
      <c r="B100" s="35"/>
      <c r="C100" s="37" t="s">
        <v>199</v>
      </c>
      <c r="D100" s="38" t="s">
        <v>43</v>
      </c>
      <c r="E100" s="50"/>
      <c r="F100" s="41">
        <v>3</v>
      </c>
      <c r="G100" s="50"/>
      <c r="H100" s="41">
        <v>1</v>
      </c>
      <c r="I100" s="42"/>
      <c r="J100" s="39"/>
      <c r="K100" s="42"/>
      <c r="L100" s="42"/>
      <c r="M100" s="43">
        <f>IF(ISNUMBER($K100),IF(ISNUMBER($G100),ROUND($K100*$G100,2),ROUND($K100*$F100,2)),IF(ISNUMBER($G100),ROUND($I100*$G100,2),ROUND($I100*$F100,2)))</f>
        <v>0</v>
      </c>
      <c r="N100" s="33"/>
    </row>
    <row r="101" hidden="1" ht="31.5" customHeight="1">
      <c r="A101" s="44" t="s">
        <v>200</v>
      </c>
      <c r="B101" s="45"/>
      <c r="C101" s="45"/>
      <c r="D101" s="45"/>
      <c r="E101" s="45"/>
      <c r="F101" s="45"/>
      <c r="G101" s="45"/>
      <c r="H101" s="45"/>
      <c r="I101" s="45"/>
      <c r="J101" s="2"/>
      <c r="K101" s="2"/>
      <c r="L101" s="2"/>
      <c r="M101" s="46">
        <f>M$93+M$95+SUM(M$97:M$98)+M$100</f>
        <v>0</v>
      </c>
      <c r="N101" s="47"/>
    </row>
    <row r="102" ht="26.25" customHeight="1">
      <c r="A102" s="34" t="s">
        <v>201</v>
      </c>
      <c r="B102" s="35"/>
      <c r="C102" s="36" t="s">
        <v>202</v>
      </c>
      <c r="D102" s="29"/>
      <c r="E102" s="30"/>
      <c r="F102" s="31"/>
      <c r="G102" s="30"/>
      <c r="H102" s="31"/>
      <c r="I102" s="30"/>
      <c r="J102" s="30"/>
      <c r="K102" s="30"/>
      <c r="L102" s="30"/>
      <c r="M102" s="32"/>
      <c r="N102" s="33"/>
    </row>
    <row r="103" ht="22.5" customHeight="1">
      <c r="A103" s="34" t="s">
        <v>203</v>
      </c>
      <c r="B103" s="35"/>
      <c r="C103" s="37" t="s">
        <v>204</v>
      </c>
      <c r="D103" s="38" t="s">
        <v>87</v>
      </c>
      <c r="E103" s="48"/>
      <c r="F103" s="49">
        <v>30</v>
      </c>
      <c r="G103" s="48"/>
      <c r="H103" s="41">
        <v>1</v>
      </c>
      <c r="I103" s="42"/>
      <c r="J103" s="39"/>
      <c r="K103" s="42"/>
      <c r="L103" s="42"/>
      <c r="M103" s="43">
        <f>IF(ISNUMBER($K103),IF(ISNUMBER($G103),ROUND($K103*$G103,2),ROUND($K103*$F103,2)),IF(ISNUMBER($G103),ROUND($I103*$G103,2),ROUND($I103*$F103,2)))</f>
        <v>0</v>
      </c>
      <c r="N103" s="33"/>
    </row>
    <row r="104" hidden="1" ht="31.5" customHeight="1">
      <c r="A104" s="44" t="s">
        <v>205</v>
      </c>
      <c r="B104" s="45"/>
      <c r="C104" s="45"/>
      <c r="D104" s="45"/>
      <c r="E104" s="45"/>
      <c r="F104" s="45"/>
      <c r="G104" s="45"/>
      <c r="H104" s="45"/>
      <c r="I104" s="45"/>
      <c r="J104" s="2"/>
      <c r="K104" s="2"/>
      <c r="L104" s="2"/>
      <c r="M104" s="46">
        <f>M$103</f>
        <v>0</v>
      </c>
      <c r="N104" s="47"/>
    </row>
    <row r="105" ht="26.25" customHeight="1">
      <c r="A105" s="34" t="s">
        <v>206</v>
      </c>
      <c r="B105" s="35"/>
      <c r="C105" s="36" t="s">
        <v>207</v>
      </c>
      <c r="D105" s="29"/>
      <c r="E105" s="30"/>
      <c r="F105" s="31"/>
      <c r="G105" s="30"/>
      <c r="H105" s="31"/>
      <c r="I105" s="30"/>
      <c r="J105" s="30"/>
      <c r="K105" s="30"/>
      <c r="L105" s="30"/>
      <c r="M105" s="32"/>
      <c r="N105" s="33"/>
    </row>
    <row r="106" ht="22.5" customHeight="1">
      <c r="A106" s="34" t="s">
        <v>208</v>
      </c>
      <c r="B106" s="35"/>
      <c r="C106" s="37" t="s">
        <v>209</v>
      </c>
      <c r="D106" s="29"/>
      <c r="E106" s="30"/>
      <c r="F106" s="31"/>
      <c r="G106" s="30"/>
      <c r="H106" s="31"/>
      <c r="I106" s="30"/>
      <c r="J106" s="30"/>
      <c r="K106" s="30"/>
      <c r="L106" s="30"/>
      <c r="M106" s="32"/>
      <c r="N106" s="33"/>
    </row>
    <row r="107" ht="18.75" customHeight="1">
      <c r="A107" s="34" t="s">
        <v>210</v>
      </c>
      <c r="B107" s="35"/>
      <c r="C107" s="37" t="s">
        <v>211</v>
      </c>
      <c r="D107" s="38" t="s">
        <v>87</v>
      </c>
      <c r="E107" s="48"/>
      <c r="F107" s="49">
        <v>65</v>
      </c>
      <c r="G107" s="48"/>
      <c r="H107" s="41">
        <v>1</v>
      </c>
      <c r="I107" s="42"/>
      <c r="J107" s="39"/>
      <c r="K107" s="42"/>
      <c r="L107" s="42"/>
      <c r="M107" s="43">
        <f t="shared" ref="M107:M108" si="12">IF(ISNUMBER($K107),IF(ISNUMBER($G107),ROUND($K107*$G107,2),ROUND($K107*$F107,2)),IF(ISNUMBER($G107),ROUND($I107*$G107,2),ROUND($I107*$F107,2)))</f>
        <v>0</v>
      </c>
      <c r="N107" s="33"/>
    </row>
    <row r="108" ht="18.75" customHeight="1">
      <c r="A108" s="34" t="s">
        <v>212</v>
      </c>
      <c r="B108" s="35"/>
      <c r="C108" s="37" t="s">
        <v>213</v>
      </c>
      <c r="D108" s="38" t="s">
        <v>87</v>
      </c>
      <c r="E108" s="48"/>
      <c r="F108" s="49">
        <v>65</v>
      </c>
      <c r="G108" s="48"/>
      <c r="H108" s="41">
        <v>1</v>
      </c>
      <c r="I108" s="42"/>
      <c r="J108" s="39"/>
      <c r="K108" s="42"/>
      <c r="L108" s="42"/>
      <c r="M108" s="43">
        <f t="shared" si="12"/>
        <v>0</v>
      </c>
      <c r="N108" s="33"/>
    </row>
    <row r="109" hidden="1" ht="31.5" customHeight="1">
      <c r="A109" s="44" t="s">
        <v>214</v>
      </c>
      <c r="B109" s="45"/>
      <c r="C109" s="45"/>
      <c r="D109" s="45"/>
      <c r="E109" s="45"/>
      <c r="F109" s="45"/>
      <c r="G109" s="45"/>
      <c r="H109" s="45"/>
      <c r="I109" s="45"/>
      <c r="J109" s="2"/>
      <c r="K109" s="2"/>
      <c r="L109" s="2"/>
      <c r="M109" s="46">
        <f>SUM(M$107:M$108)</f>
        <v>0</v>
      </c>
      <c r="N109" s="47"/>
    </row>
    <row r="110" ht="26.25" customHeight="1">
      <c r="A110" s="34" t="s">
        <v>215</v>
      </c>
      <c r="B110" s="35"/>
      <c r="C110" s="36" t="s">
        <v>216</v>
      </c>
      <c r="D110" s="29"/>
      <c r="E110" s="30"/>
      <c r="F110" s="31"/>
      <c r="G110" s="30"/>
      <c r="H110" s="31"/>
      <c r="I110" s="30"/>
      <c r="J110" s="30"/>
      <c r="K110" s="30"/>
      <c r="L110" s="30"/>
      <c r="M110" s="32"/>
      <c r="N110" s="33"/>
    </row>
    <row r="111" ht="22.5" customHeight="1">
      <c r="A111" s="34" t="s">
        <v>217</v>
      </c>
      <c r="B111" s="35"/>
      <c r="C111" s="37" t="s">
        <v>218</v>
      </c>
      <c r="D111" s="29"/>
      <c r="E111" s="30"/>
      <c r="F111" s="31"/>
      <c r="G111" s="30"/>
      <c r="H111" s="31"/>
      <c r="I111" s="30"/>
      <c r="J111" s="30"/>
      <c r="K111" s="30"/>
      <c r="L111" s="30"/>
      <c r="M111" s="32"/>
      <c r="N111" s="33"/>
    </row>
    <row r="112" ht="18.75" customHeight="1">
      <c r="A112" s="34" t="s">
        <v>219</v>
      </c>
      <c r="B112" s="35"/>
      <c r="C112" s="37" t="s">
        <v>220</v>
      </c>
      <c r="D112" s="38" t="s">
        <v>43</v>
      </c>
      <c r="E112" s="50"/>
      <c r="F112" s="41">
        <v>1</v>
      </c>
      <c r="G112" s="50"/>
      <c r="H112" s="41">
        <v>1</v>
      </c>
      <c r="I112" s="42"/>
      <c r="J112" s="39"/>
      <c r="K112" s="42"/>
      <c r="L112" s="42"/>
      <c r="M112" s="43">
        <f>IF(ISNUMBER($K112),IF(ISNUMBER($G112),ROUND($K112*$G112,2),ROUND($K112*$F112,2)),IF(ISNUMBER($G112),ROUND($I112*$G112,2),ROUND($I112*$F112,2)))</f>
        <v>0</v>
      </c>
      <c r="N112" s="33"/>
    </row>
    <row r="113" hidden="1" ht="31.5" customHeight="1">
      <c r="A113" s="44" t="s">
        <v>221</v>
      </c>
      <c r="B113" s="45"/>
      <c r="C113" s="45"/>
      <c r="D113" s="45"/>
      <c r="E113" s="45"/>
      <c r="F113" s="45"/>
      <c r="G113" s="45"/>
      <c r="H113" s="45"/>
      <c r="I113" s="45"/>
      <c r="J113" s="2"/>
      <c r="K113" s="2"/>
      <c r="L113" s="2"/>
      <c r="M113" s="46">
        <f>M$112</f>
        <v>0</v>
      </c>
      <c r="N113" s="47"/>
    </row>
    <row r="114" ht="26.25" customHeight="1">
      <c r="A114" s="34" t="s">
        <v>222</v>
      </c>
      <c r="B114" s="35"/>
      <c r="C114" s="36" t="s">
        <v>223</v>
      </c>
      <c r="D114" s="29"/>
      <c r="E114" s="30"/>
      <c r="F114" s="31"/>
      <c r="G114" s="30"/>
      <c r="H114" s="31"/>
      <c r="I114" s="30"/>
      <c r="J114" s="30"/>
      <c r="K114" s="30"/>
      <c r="L114" s="30"/>
      <c r="M114" s="32"/>
      <c r="N114" s="33"/>
    </row>
    <row r="115" ht="22.5" customHeight="1">
      <c r="A115" s="34" t="s">
        <v>224</v>
      </c>
      <c r="B115" s="35"/>
      <c r="C115" s="37" t="s">
        <v>225</v>
      </c>
      <c r="D115" s="38"/>
      <c r="E115" s="54"/>
      <c r="F115" s="55">
        <v>0</v>
      </c>
      <c r="G115" s="54"/>
      <c r="H115" s="41">
        <v>1</v>
      </c>
      <c r="I115" s="42"/>
      <c r="J115" s="39"/>
      <c r="K115" s="42"/>
      <c r="L115" s="42"/>
      <c r="M115" s="43">
        <f t="shared" ref="M115:M116" si="13">IF(ISNUMBER($K115),IF(ISNUMBER($G115),ROUND($K115*$G115,2),ROUND($K115*$F115,2)),IF(ISNUMBER($G115),ROUND($I115*$G115,2),ROUND($I115*$F115,2)))</f>
        <v>0</v>
      </c>
      <c r="N115" s="33"/>
    </row>
    <row r="116" ht="18.75" customHeight="1">
      <c r="A116" s="34" t="s">
        <v>226</v>
      </c>
      <c r="B116" s="35"/>
      <c r="C116" s="37" t="s">
        <v>227</v>
      </c>
      <c r="D116" s="38" t="s">
        <v>87</v>
      </c>
      <c r="E116" s="48"/>
      <c r="F116" s="49">
        <v>5</v>
      </c>
      <c r="G116" s="48"/>
      <c r="H116" s="41">
        <v>1</v>
      </c>
      <c r="I116" s="42"/>
      <c r="J116" s="39"/>
      <c r="K116" s="42"/>
      <c r="L116" s="42"/>
      <c r="M116" s="43">
        <f t="shared" si="13"/>
        <v>0</v>
      </c>
      <c r="N116" s="33"/>
    </row>
    <row r="117" hidden="1" ht="31.5" customHeight="1">
      <c r="A117" s="44" t="s">
        <v>228</v>
      </c>
      <c r="B117" s="45"/>
      <c r="C117" s="45"/>
      <c r="D117" s="45"/>
      <c r="E117" s="45"/>
      <c r="F117" s="45"/>
      <c r="G117" s="45"/>
      <c r="H117" s="45"/>
      <c r="I117" s="45"/>
      <c r="J117" s="2"/>
      <c r="K117" s="2"/>
      <c r="L117" s="2"/>
      <c r="M117" s="46">
        <f>SUM(M$115:M$116)</f>
        <v>0</v>
      </c>
      <c r="N117" s="47"/>
    </row>
    <row r="118" ht="26.25" customHeight="1">
      <c r="A118" s="34" t="s">
        <v>229</v>
      </c>
      <c r="B118" s="35"/>
      <c r="C118" s="36" t="s">
        <v>230</v>
      </c>
      <c r="D118" s="29"/>
      <c r="E118" s="30"/>
      <c r="F118" s="31"/>
      <c r="G118" s="30"/>
      <c r="H118" s="31"/>
      <c r="I118" s="30"/>
      <c r="J118" s="30"/>
      <c r="K118" s="30"/>
      <c r="L118" s="30"/>
      <c r="M118" s="32"/>
      <c r="N118" s="33"/>
    </row>
    <row r="119" ht="22.5" customHeight="1">
      <c r="A119" s="34" t="s">
        <v>231</v>
      </c>
      <c r="B119" s="35"/>
      <c r="C119" s="37" t="s">
        <v>232</v>
      </c>
      <c r="D119" s="29"/>
      <c r="E119" s="30"/>
      <c r="F119" s="31"/>
      <c r="G119" s="30"/>
      <c r="H119" s="31"/>
      <c r="I119" s="30"/>
      <c r="J119" s="30"/>
      <c r="K119" s="30"/>
      <c r="L119" s="30"/>
      <c r="M119" s="32"/>
      <c r="N119" s="33"/>
    </row>
    <row r="120" ht="18.75" customHeight="1">
      <c r="A120" s="34" t="s">
        <v>233</v>
      </c>
      <c r="B120" s="35"/>
      <c r="C120" s="37" t="s">
        <v>234</v>
      </c>
      <c r="D120" s="38" t="s">
        <v>43</v>
      </c>
      <c r="E120" s="50"/>
      <c r="F120" s="41">
        <v>2</v>
      </c>
      <c r="G120" s="50"/>
      <c r="H120" s="41">
        <v>1</v>
      </c>
      <c r="I120" s="42"/>
      <c r="J120" s="39"/>
      <c r="K120" s="42"/>
      <c r="L120" s="42"/>
      <c r="M120" s="43">
        <f t="shared" ref="M120:M121" si="14">IF(ISNUMBER($K120),IF(ISNUMBER($G120),ROUND($K120*$G120,2),ROUND($K120*$F120,2)),IF(ISNUMBER($G120),ROUND($I120*$G120,2),ROUND($I120*$F120,2)))</f>
        <v>0</v>
      </c>
      <c r="N120" s="33"/>
    </row>
    <row r="121" ht="18.75" customHeight="1">
      <c r="A121" s="34" t="s">
        <v>235</v>
      </c>
      <c r="B121" s="35"/>
      <c r="C121" s="37" t="s">
        <v>236</v>
      </c>
      <c r="D121" s="38" t="s">
        <v>87</v>
      </c>
      <c r="E121" s="48"/>
      <c r="F121" s="49">
        <v>12</v>
      </c>
      <c r="G121" s="48"/>
      <c r="H121" s="41">
        <v>1</v>
      </c>
      <c r="I121" s="42"/>
      <c r="J121" s="39"/>
      <c r="K121" s="42"/>
      <c r="L121" s="42"/>
      <c r="M121" s="43">
        <f t="shared" si="14"/>
        <v>0</v>
      </c>
      <c r="N121" s="33"/>
    </row>
    <row r="122" hidden="1" ht="31.5" customHeight="1">
      <c r="A122" s="44" t="s">
        <v>237</v>
      </c>
      <c r="B122" s="45"/>
      <c r="C122" s="45"/>
      <c r="D122" s="45"/>
      <c r="E122" s="45"/>
      <c r="F122" s="45"/>
      <c r="G122" s="45"/>
      <c r="H122" s="45"/>
      <c r="I122" s="45"/>
      <c r="J122" s="2"/>
      <c r="K122" s="2"/>
      <c r="L122" s="2"/>
      <c r="M122" s="46">
        <f>SUM(M$120:M$121)</f>
        <v>0</v>
      </c>
      <c r="N122" s="47"/>
    </row>
    <row r="123" ht="26.25" customHeight="1">
      <c r="A123" s="34" t="s">
        <v>238</v>
      </c>
      <c r="B123" s="35"/>
      <c r="C123" s="36" t="s">
        <v>239</v>
      </c>
      <c r="D123" s="29"/>
      <c r="E123" s="30"/>
      <c r="F123" s="31"/>
      <c r="G123" s="30"/>
      <c r="H123" s="31"/>
      <c r="I123" s="30"/>
      <c r="J123" s="30"/>
      <c r="K123" s="30"/>
      <c r="L123" s="30"/>
      <c r="M123" s="32"/>
      <c r="N123" s="33"/>
    </row>
    <row r="124" ht="29.25" customHeight="1">
      <c r="A124" s="34" t="s">
        <v>240</v>
      </c>
      <c r="B124" s="35"/>
      <c r="C124" s="37" t="s">
        <v>241</v>
      </c>
      <c r="D124" s="38" t="s">
        <v>43</v>
      </c>
      <c r="E124" s="50"/>
      <c r="F124" s="41">
        <v>6</v>
      </c>
      <c r="G124" s="50"/>
      <c r="H124" s="41">
        <v>1</v>
      </c>
      <c r="I124" s="42"/>
      <c r="J124" s="39"/>
      <c r="K124" s="42"/>
      <c r="L124" s="42"/>
      <c r="M124" s="43">
        <f>IF(ISNUMBER($K124),IF(ISNUMBER($G124),ROUND($K124*$G124,2),ROUND($K124*$F124,2)),IF(ISNUMBER($G124),ROUND($I124*$G124,2),ROUND($I124*$F124,2)))</f>
        <v>0</v>
      </c>
      <c r="N124" s="33"/>
    </row>
    <row r="125" hidden="1" ht="31.5" customHeight="1">
      <c r="A125" s="44" t="s">
        <v>242</v>
      </c>
      <c r="B125" s="45"/>
      <c r="C125" s="45"/>
      <c r="D125" s="45"/>
      <c r="E125" s="45"/>
      <c r="F125" s="45"/>
      <c r="G125" s="45"/>
      <c r="H125" s="45"/>
      <c r="I125" s="45"/>
      <c r="J125" s="2"/>
      <c r="K125" s="2"/>
      <c r="L125" s="2"/>
      <c r="M125" s="46">
        <f>M$124</f>
        <v>0</v>
      </c>
      <c r="N125" s="47"/>
    </row>
    <row r="126" ht="26.25" customHeight="1">
      <c r="A126" s="34" t="s">
        <v>243</v>
      </c>
      <c r="B126" s="35"/>
      <c r="C126" s="36" t="s">
        <v>244</v>
      </c>
      <c r="D126" s="29"/>
      <c r="E126" s="30"/>
      <c r="F126" s="31"/>
      <c r="G126" s="30"/>
      <c r="H126" s="31"/>
      <c r="I126" s="30"/>
      <c r="J126" s="30"/>
      <c r="K126" s="30"/>
      <c r="L126" s="30"/>
      <c r="M126" s="32"/>
      <c r="N126" s="33"/>
    </row>
    <row r="127" ht="22.5" customHeight="1">
      <c r="A127" s="34" t="s">
        <v>245</v>
      </c>
      <c r="B127" s="35"/>
      <c r="C127" s="37" t="s">
        <v>246</v>
      </c>
      <c r="D127" s="38" t="s">
        <v>22</v>
      </c>
      <c r="E127" s="39"/>
      <c r="F127" s="40">
        <v>1</v>
      </c>
      <c r="G127" s="39"/>
      <c r="H127" s="41">
        <v>1</v>
      </c>
      <c r="I127" s="42"/>
      <c r="J127" s="39"/>
      <c r="K127" s="42"/>
      <c r="L127" s="42"/>
      <c r="M127" s="43">
        <f>IF(ISNUMBER($K127),IF(ISNUMBER($G127),ROUND($K127*$G127,2),ROUND($K127*$F127,2)),IF(ISNUMBER($G127),ROUND($I127*$G127,2),ROUND($I127*$F127,2)))</f>
        <v>0</v>
      </c>
      <c r="N127" s="33"/>
    </row>
    <row r="128" hidden="1" ht="31.5" customHeight="1">
      <c r="A128" s="44" t="s">
        <v>247</v>
      </c>
      <c r="B128" s="45"/>
      <c r="C128" s="45"/>
      <c r="D128" s="45"/>
      <c r="E128" s="45"/>
      <c r="F128" s="45"/>
      <c r="G128" s="45"/>
      <c r="H128" s="45"/>
      <c r="I128" s="45"/>
      <c r="J128" s="2"/>
      <c r="K128" s="2"/>
      <c r="L128" s="2"/>
      <c r="M128" s="46">
        <f>M$127</f>
        <v>0</v>
      </c>
      <c r="N128" s="47"/>
    </row>
    <row r="129" ht="15" customHeight="1">
      <c r="A129" s="56" t="s">
        <v>248</v>
      </c>
      <c r="B129" s="57"/>
      <c r="C129" s="57"/>
      <c r="D129" s="57"/>
      <c r="E129" s="57"/>
      <c r="F129" s="57"/>
      <c r="G129" s="57"/>
      <c r="H129" s="57"/>
      <c r="I129" s="57"/>
      <c r="J129" s="2"/>
      <c r="K129" s="2"/>
      <c r="L129" s="2"/>
      <c r="M129" s="58">
        <f>SUM(M$11:M$13)+SUM(M$17:M$23)+SUM(M$26:M$27)+SUM(M$29:M$30)+M$35+SUM(M$37:M$39)+SUM(M$41:M$42)+M$44+SUM(M$49:M$50)+SUM(M$53:M$55)+M$60+M$62+M$67+M$72+SUM(M$74:M$75)+M$79+M$81+M$83+SUM(M$85:M$86)+SUM(M$88:M$89)+M$93+M$95+SUM(M$97:M$98)+M$100+M$103+SUM(M$107:M$108)+M$112+SUM(M$115:M$116)+SUM(M$120:M$121)+M$124+M$127</f>
        <v>0</v>
      </c>
      <c r="N129" s="59"/>
    </row>
    <row r="130" ht="15" customHeight="1">
      <c r="A130" s="60" t="s">
        <v>249</v>
      </c>
      <c r="B130" s="61"/>
      <c r="C130" s="61"/>
      <c r="D130" s="61"/>
      <c r="E130" s="61"/>
      <c r="F130" s="61"/>
      <c r="G130" s="61"/>
      <c r="H130" s="61"/>
      <c r="I130" s="61"/>
      <c r="J130" s="2"/>
      <c r="K130" s="2"/>
      <c r="L130" s="2"/>
      <c r="M130" s="62">
        <f>(SUMIF($H$8:$H$128,1,$M$8:$M$128))*0.2</f>
        <v>0</v>
      </c>
      <c r="N130" s="59"/>
    </row>
    <row r="131" ht="15" customHeight="1">
      <c r="A131" s="63" t="s">
        <v>250</v>
      </c>
      <c r="B131" s="64"/>
      <c r="C131" s="64"/>
      <c r="D131" s="64"/>
      <c r="E131" s="64"/>
      <c r="F131" s="64"/>
      <c r="G131" s="64"/>
      <c r="H131" s="64"/>
      <c r="I131" s="64"/>
      <c r="J131" s="2"/>
      <c r="K131" s="2"/>
      <c r="L131" s="2"/>
      <c r="M131" s="65">
        <f>SUM(M$129:M$130)</f>
        <v>0</v>
      </c>
      <c r="N131" s="59"/>
    </row>
    <row r="134" ht="16.5" customHeight="1">
      <c r="A134" s="66" t="s">
        <v>251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8"/>
      <c r="N134" s="69"/>
    </row>
    <row r="135" ht="18.75" customHeight="1">
      <c r="A135" s="70" t="s">
        <v>252</v>
      </c>
      <c r="B135" s="71"/>
      <c r="C135" s="72" t="s">
        <v>253</v>
      </c>
      <c r="D135" s="38" t="s">
        <v>34</v>
      </c>
      <c r="E135" s="48"/>
      <c r="F135" s="49">
        <v>9</v>
      </c>
      <c r="G135" s="48"/>
      <c r="H135" s="41">
        <v>1</v>
      </c>
      <c r="I135" s="42"/>
      <c r="J135" s="39"/>
      <c r="K135" s="42"/>
      <c r="L135" s="42"/>
      <c r="M135" s="43">
        <f t="shared" ref="M135:M140" si="15">IF(ISNUMBER($K135),IF(ISNUMBER($G135),ROUND($K135*$G135,2),ROUND($K135*$F135,2)),IF(ISNUMBER($G135),ROUND($I135*$G135,2),ROUND($I135*$F135,2)))</f>
        <v>0</v>
      </c>
      <c r="N135" s="33"/>
    </row>
    <row r="136" ht="18.75" customHeight="1">
      <c r="A136" s="70" t="s">
        <v>254</v>
      </c>
      <c r="B136" s="71"/>
      <c r="C136" s="72" t="s">
        <v>255</v>
      </c>
      <c r="D136" s="38" t="s">
        <v>34</v>
      </c>
      <c r="E136" s="48"/>
      <c r="F136" s="49">
        <v>9</v>
      </c>
      <c r="G136" s="48"/>
      <c r="H136" s="41">
        <v>1</v>
      </c>
      <c r="I136" s="42"/>
      <c r="J136" s="39"/>
      <c r="K136" s="42"/>
      <c r="L136" s="42"/>
      <c r="M136" s="43">
        <f t="shared" si="15"/>
        <v>0</v>
      </c>
      <c r="N136" s="33"/>
    </row>
    <row r="137" ht="18.75" customHeight="1">
      <c r="A137" s="70" t="s">
        <v>256</v>
      </c>
      <c r="B137" s="71"/>
      <c r="C137" s="72" t="s">
        <v>257</v>
      </c>
      <c r="D137" s="38" t="s">
        <v>34</v>
      </c>
      <c r="E137" s="48"/>
      <c r="F137" s="49">
        <v>1</v>
      </c>
      <c r="G137" s="48"/>
      <c r="H137" s="41">
        <v>1</v>
      </c>
      <c r="I137" s="42"/>
      <c r="J137" s="39"/>
      <c r="K137" s="42"/>
      <c r="L137" s="42"/>
      <c r="M137" s="43">
        <f t="shared" si="15"/>
        <v>0</v>
      </c>
      <c r="N137" s="33"/>
    </row>
    <row r="138" ht="26.25" customHeight="1">
      <c r="A138" s="70" t="s">
        <v>258</v>
      </c>
      <c r="B138" s="71"/>
      <c r="C138" s="72" t="s">
        <v>259</v>
      </c>
      <c r="D138" s="38" t="s">
        <v>61</v>
      </c>
      <c r="E138" s="48"/>
      <c r="F138" s="49">
        <v>1</v>
      </c>
      <c r="G138" s="48"/>
      <c r="H138" s="41">
        <v>1</v>
      </c>
      <c r="I138" s="42"/>
      <c r="J138" s="39"/>
      <c r="K138" s="42"/>
      <c r="L138" s="42"/>
      <c r="M138" s="43">
        <f t="shared" si="15"/>
        <v>0</v>
      </c>
      <c r="N138" s="33"/>
    </row>
    <row r="139" ht="26.25" customHeight="1">
      <c r="A139" s="70" t="s">
        <v>260</v>
      </c>
      <c r="B139" s="71"/>
      <c r="C139" s="72" t="s">
        <v>261</v>
      </c>
      <c r="D139" s="38" t="s">
        <v>61</v>
      </c>
      <c r="E139" s="48"/>
      <c r="F139" s="49">
        <v>1</v>
      </c>
      <c r="G139" s="48"/>
      <c r="H139" s="41">
        <v>1</v>
      </c>
      <c r="I139" s="42"/>
      <c r="J139" s="39"/>
      <c r="K139" s="42"/>
      <c r="L139" s="42"/>
      <c r="M139" s="43">
        <f t="shared" si="15"/>
        <v>0</v>
      </c>
      <c r="N139" s="33"/>
    </row>
    <row r="140" ht="26.25" customHeight="1">
      <c r="A140" s="70" t="s">
        <v>262</v>
      </c>
      <c r="B140" s="71"/>
      <c r="C140" s="72" t="s">
        <v>263</v>
      </c>
      <c r="D140" s="38" t="s">
        <v>22</v>
      </c>
      <c r="E140" s="39"/>
      <c r="F140" s="40">
        <v>1</v>
      </c>
      <c r="G140" s="39"/>
      <c r="H140" s="41">
        <v>1</v>
      </c>
      <c r="I140" s="42"/>
      <c r="J140" s="39"/>
      <c r="K140" s="42"/>
      <c r="L140" s="42"/>
      <c r="M140" s="43">
        <f t="shared" si="15"/>
        <v>0</v>
      </c>
      <c r="N140" s="33"/>
    </row>
    <row r="141" ht="26.25" customHeight="1">
      <c r="A141" s="73" t="s">
        <v>264</v>
      </c>
      <c r="B141" s="74"/>
      <c r="C141" s="74"/>
      <c r="D141" s="74"/>
      <c r="E141" s="74"/>
      <c r="F141" s="74"/>
      <c r="G141" s="74"/>
      <c r="H141" s="74"/>
      <c r="I141" s="74"/>
      <c r="J141" s="2"/>
      <c r="K141" s="2"/>
      <c r="L141" s="2"/>
      <c r="M141" s="75">
        <f t="shared" ref="M141:M142" si="16">SUM(M$135:M$140)</f>
        <v>0</v>
      </c>
      <c r="N141" s="76"/>
    </row>
    <row r="142" ht="27.75" customHeight="1">
      <c r="A142" s="77" t="s">
        <v>265</v>
      </c>
      <c r="B142" s="78"/>
      <c r="C142" s="78"/>
      <c r="D142" s="78"/>
      <c r="E142" s="78"/>
      <c r="F142" s="78"/>
      <c r="G142" s="78"/>
      <c r="H142" s="78"/>
      <c r="I142" s="78"/>
      <c r="J142" s="2"/>
      <c r="K142" s="2"/>
      <c r="L142" s="2"/>
      <c r="M142" s="79">
        <f t="shared" si="16"/>
        <v>0</v>
      </c>
      <c r="N142" s="80"/>
    </row>
    <row r="143" ht="26.25" customHeight="1">
      <c r="A143" s="81" t="s">
        <v>266</v>
      </c>
      <c r="B143" s="82"/>
      <c r="C143" s="82"/>
      <c r="D143" s="82"/>
      <c r="E143" s="82"/>
      <c r="F143" s="82"/>
      <c r="G143" s="82"/>
      <c r="H143" s="82"/>
      <c r="I143" s="82"/>
      <c r="J143" s="2"/>
      <c r="K143" s="2"/>
      <c r="L143" s="2"/>
      <c r="M143" s="83">
        <f>(SUMIF($H$135:$H$141,1,$M$135:$M$141))*0.2</f>
        <v>0</v>
      </c>
      <c r="N143" s="80"/>
    </row>
    <row r="144" ht="24.75" customHeight="1">
      <c r="A144" s="84" t="s">
        <v>267</v>
      </c>
      <c r="B144" s="85"/>
      <c r="C144" s="85"/>
      <c r="D144" s="85"/>
      <c r="E144" s="85"/>
      <c r="F144" s="85"/>
      <c r="G144" s="85"/>
      <c r="H144" s="85"/>
      <c r="I144" s="85"/>
      <c r="J144" s="2"/>
      <c r="K144" s="2"/>
      <c r="L144" s="2"/>
      <c r="M144" s="86">
        <f>SUM(M$142:M$143)</f>
        <v>0</v>
      </c>
      <c r="N144" s="80"/>
    </row>
  </sheetData>
  <sheetProtection sheet="1" objects="1" scenarios="1" spinCount="100000" saltValue="cy8utM60FBZlqNWh0M3SjYLjwmpku9pMBPOsdGblH6zRCTfKQvZ4FcG7qeHSllQhrqWM4xAiZVxi6gdiU3Nv8A==" hashValue="nEXXo9FC5e9fTXNy9Wa+ZMaXkZ81YWvzxN3o3fNjXfGoWDblmt3EMNnWxXj4H42KRZQJ4AyKBgqo/24leDam7w==" algorithmName="SHA-512" password="CB83"/>
  <mergeCells count="25">
    <mergeCell ref="A31:I31"/>
    <mergeCell ref="A45:I45"/>
    <mergeCell ref="A56:I56"/>
    <mergeCell ref="A63:I63"/>
    <mergeCell ref="A1:M2"/>
    <mergeCell ref="A3:M4"/>
    <mergeCell ref="A5:M5"/>
    <mergeCell ref="A14:I14"/>
    <mergeCell ref="A117:I117"/>
    <mergeCell ref="A122:I122"/>
    <mergeCell ref="A104:I104"/>
    <mergeCell ref="A109:I109"/>
    <mergeCell ref="A113:I113"/>
    <mergeCell ref="A90:I90"/>
    <mergeCell ref="A101:I101"/>
    <mergeCell ref="A125:I125"/>
    <mergeCell ref="A128:I128"/>
    <mergeCell ref="A129:I129"/>
    <mergeCell ref="A130:I130"/>
    <mergeCell ref="A144:I144"/>
    <mergeCell ref="A143:I143"/>
    <mergeCell ref="A142:I142"/>
    <mergeCell ref="A141:I141"/>
    <mergeCell ref="A134:M134"/>
    <mergeCell ref="A131:I13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144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92" sqref="M9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268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269</v>
      </c>
      <c r="B8" s="27"/>
      <c r="C8" s="28" t="s">
        <v>270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271</v>
      </c>
      <c r="B9" s="35"/>
      <c r="C9" s="36" t="s">
        <v>17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26.25" customHeight="1">
      <c r="A10" s="34" t="s">
        <v>272</v>
      </c>
      <c r="B10" s="35"/>
      <c r="C10" s="36" t="s">
        <v>273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2.5" customHeight="1">
      <c r="A11" s="34" t="s">
        <v>274</v>
      </c>
      <c r="B11" s="35"/>
      <c r="C11" s="37" t="s">
        <v>275</v>
      </c>
      <c r="D11" s="38" t="s">
        <v>22</v>
      </c>
      <c r="E11" s="39"/>
      <c r="F11" s="40">
        <v>1</v>
      </c>
      <c r="G11" s="39"/>
      <c r="H11" s="41">
        <v>1</v>
      </c>
      <c r="I11" s="42"/>
      <c r="J11" s="39"/>
      <c r="K11" s="42"/>
      <c r="L11" s="42"/>
      <c r="M11" s="43">
        <f t="shared" ref="M11:M12" si="0">IF(ISNUMBER($K11),IF(ISNUMBER($G11),ROUND($K11*$G11,2),ROUND($K11*$F11,2)),IF(ISNUMBER($G11),ROUND($I11*$G11,2),ROUND($I11*$F11,2)))</f>
        <v>0</v>
      </c>
      <c r="N11" s="33"/>
    </row>
    <row r="12" ht="22.5" customHeight="1">
      <c r="A12" s="34" t="s">
        <v>276</v>
      </c>
      <c r="B12" s="35"/>
      <c r="C12" s="37" t="s">
        <v>277</v>
      </c>
      <c r="D12" s="38" t="s">
        <v>22</v>
      </c>
      <c r="E12" s="39"/>
      <c r="F12" s="40">
        <v>1</v>
      </c>
      <c r="G12" s="39"/>
      <c r="H12" s="41">
        <v>1</v>
      </c>
      <c r="I12" s="42"/>
      <c r="J12" s="39"/>
      <c r="K12" s="42"/>
      <c r="L12" s="42"/>
      <c r="M12" s="43">
        <f t="shared" si="0"/>
        <v>0</v>
      </c>
      <c r="N12" s="33"/>
    </row>
    <row r="13" hidden="1" ht="31.5" customHeight="1">
      <c r="A13" s="44" t="s">
        <v>278</v>
      </c>
      <c r="B13" s="45"/>
      <c r="C13" s="45"/>
      <c r="D13" s="45"/>
      <c r="E13" s="45"/>
      <c r="F13" s="45"/>
      <c r="G13" s="45"/>
      <c r="H13" s="45"/>
      <c r="I13" s="45"/>
      <c r="J13" s="2"/>
      <c r="K13" s="2"/>
      <c r="L13" s="2"/>
      <c r="M13" s="46">
        <f>SUM(M$11:M$12)</f>
        <v>0</v>
      </c>
      <c r="N13" s="47"/>
    </row>
    <row r="14" ht="26.25" customHeight="1">
      <c r="A14" s="34" t="s">
        <v>279</v>
      </c>
      <c r="B14" s="35"/>
      <c r="C14" s="36" t="s">
        <v>66</v>
      </c>
      <c r="D14" s="29"/>
      <c r="E14" s="30"/>
      <c r="F14" s="31"/>
      <c r="G14" s="30"/>
      <c r="H14" s="31"/>
      <c r="I14" s="30"/>
      <c r="J14" s="30"/>
      <c r="K14" s="30"/>
      <c r="L14" s="30"/>
      <c r="M14" s="32"/>
      <c r="N14" s="33"/>
    </row>
    <row r="15" ht="22.5" customHeight="1">
      <c r="A15" s="34" t="s">
        <v>280</v>
      </c>
      <c r="B15" s="35"/>
      <c r="C15" s="37" t="s">
        <v>29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18.75" customHeight="1">
      <c r="A16" s="34" t="s">
        <v>281</v>
      </c>
      <c r="B16" s="35"/>
      <c r="C16" s="37" t="s">
        <v>282</v>
      </c>
      <c r="D16" s="38" t="s">
        <v>54</v>
      </c>
      <c r="E16" s="50"/>
      <c r="F16" s="41">
        <v>1</v>
      </c>
      <c r="G16" s="50"/>
      <c r="H16" s="41">
        <v>1</v>
      </c>
      <c r="I16" s="42"/>
      <c r="J16" s="39"/>
      <c r="K16" s="42"/>
      <c r="L16" s="42"/>
      <c r="M16" s="43">
        <f t="shared" ref="M16:M18" si="1">IF(ISNUMBER($K16),IF(ISNUMBER($G16),ROUND($K16*$G16,2),ROUND($K16*$F16,2)),IF(ISNUMBER($G16),ROUND($I16*$G16,2),ROUND($I16*$F16,2)))</f>
        <v>0</v>
      </c>
      <c r="N16" s="33"/>
    </row>
    <row r="17" ht="29.25" customHeight="1">
      <c r="A17" s="34" t="s">
        <v>283</v>
      </c>
      <c r="B17" s="35"/>
      <c r="C17" s="37" t="s">
        <v>284</v>
      </c>
      <c r="D17" s="38" t="s">
        <v>54</v>
      </c>
      <c r="E17" s="50"/>
      <c r="F17" s="41">
        <v>1</v>
      </c>
      <c r="G17" s="50"/>
      <c r="H17" s="41">
        <v>1</v>
      </c>
      <c r="I17" s="42"/>
      <c r="J17" s="39"/>
      <c r="K17" s="42"/>
      <c r="L17" s="42"/>
      <c r="M17" s="43">
        <f t="shared" si="1"/>
        <v>0</v>
      </c>
      <c r="N17" s="33"/>
    </row>
    <row r="18" ht="22.5" customHeight="1">
      <c r="A18" s="34" t="s">
        <v>285</v>
      </c>
      <c r="B18" s="35"/>
      <c r="C18" s="37" t="s">
        <v>286</v>
      </c>
      <c r="D18" s="38" t="s">
        <v>22</v>
      </c>
      <c r="E18" s="39"/>
      <c r="F18" s="40">
        <v>1</v>
      </c>
      <c r="G18" s="39"/>
      <c r="H18" s="41">
        <v>1</v>
      </c>
      <c r="I18" s="42"/>
      <c r="J18" s="39"/>
      <c r="K18" s="42"/>
      <c r="L18" s="42"/>
      <c r="M18" s="43">
        <f t="shared" si="1"/>
        <v>0</v>
      </c>
      <c r="N18" s="33"/>
    </row>
    <row r="19" ht="22.5" customHeight="1">
      <c r="A19" s="34" t="s">
        <v>287</v>
      </c>
      <c r="B19" s="35"/>
      <c r="C19" s="37" t="s">
        <v>288</v>
      </c>
      <c r="D19" s="29"/>
      <c r="E19" s="30"/>
      <c r="F19" s="31"/>
      <c r="G19" s="30"/>
      <c r="H19" s="31"/>
      <c r="I19" s="30"/>
      <c r="J19" s="30"/>
      <c r="K19" s="30"/>
      <c r="L19" s="30"/>
      <c r="M19" s="32"/>
      <c r="N19" s="33"/>
    </row>
    <row r="20" ht="29.25" customHeight="1">
      <c r="A20" s="34" t="s">
        <v>289</v>
      </c>
      <c r="B20" s="35"/>
      <c r="C20" s="37" t="s">
        <v>290</v>
      </c>
      <c r="D20" s="38" t="s">
        <v>54</v>
      </c>
      <c r="E20" s="50"/>
      <c r="F20" s="41">
        <v>1</v>
      </c>
      <c r="G20" s="50"/>
      <c r="H20" s="41">
        <v>1</v>
      </c>
      <c r="I20" s="42"/>
      <c r="J20" s="39"/>
      <c r="K20" s="42"/>
      <c r="L20" s="42"/>
      <c r="M20" s="43">
        <f>IF(ISNUMBER($K20),IF(ISNUMBER($G20),ROUND($K20*$G20,2),ROUND($K20*$F20,2)),IF(ISNUMBER($G20),ROUND($I20*$G20,2),ROUND($I20*$F20,2)))</f>
        <v>0</v>
      </c>
      <c r="N20" s="33"/>
    </row>
    <row r="21" ht="22.5" customHeight="1">
      <c r="A21" s="34" t="s">
        <v>291</v>
      </c>
      <c r="B21" s="35"/>
      <c r="C21" s="37" t="s">
        <v>292</v>
      </c>
      <c r="D21" s="29"/>
      <c r="E21" s="30"/>
      <c r="F21" s="31"/>
      <c r="G21" s="30"/>
      <c r="H21" s="31"/>
      <c r="I21" s="30"/>
      <c r="J21" s="30"/>
      <c r="K21" s="30"/>
      <c r="L21" s="30"/>
      <c r="M21" s="32"/>
      <c r="N21" s="33"/>
    </row>
    <row r="22" ht="18.75" customHeight="1">
      <c r="A22" s="34" t="s">
        <v>293</v>
      </c>
      <c r="B22" s="35"/>
      <c r="C22" s="37" t="s">
        <v>294</v>
      </c>
      <c r="D22" s="38" t="s">
        <v>54</v>
      </c>
      <c r="E22" s="50"/>
      <c r="F22" s="41">
        <v>1</v>
      </c>
      <c r="G22" s="50"/>
      <c r="H22" s="41">
        <v>1</v>
      </c>
      <c r="I22" s="42"/>
      <c r="J22" s="39"/>
      <c r="K22" s="42"/>
      <c r="L22" s="42"/>
      <c r="M22" s="43">
        <f>IF(ISNUMBER($K22),IF(ISNUMBER($G22),ROUND($K22*$G22,2),ROUND($K22*$F22,2)),IF(ISNUMBER($G22),ROUND($I22*$G22,2),ROUND($I22*$F22,2)))</f>
        <v>0</v>
      </c>
      <c r="N22" s="33"/>
    </row>
    <row r="23" hidden="1" ht="31.5" customHeight="1">
      <c r="A23" s="44" t="s">
        <v>92</v>
      </c>
      <c r="B23" s="45"/>
      <c r="C23" s="45"/>
      <c r="D23" s="45"/>
      <c r="E23" s="45"/>
      <c r="F23" s="45"/>
      <c r="G23" s="45"/>
      <c r="H23" s="45"/>
      <c r="I23" s="45"/>
      <c r="J23" s="2"/>
      <c r="K23" s="2"/>
      <c r="L23" s="2"/>
      <c r="M23" s="46">
        <f>SUM(M$16:M$18)+M$20+M$22</f>
        <v>0</v>
      </c>
      <c r="N23" s="47"/>
    </row>
    <row r="24" ht="26.25" customHeight="1">
      <c r="A24" s="34" t="s">
        <v>295</v>
      </c>
      <c r="B24" s="35"/>
      <c r="C24" s="36" t="s">
        <v>296</v>
      </c>
      <c r="D24" s="29"/>
      <c r="E24" s="30"/>
      <c r="F24" s="31"/>
      <c r="G24" s="30"/>
      <c r="H24" s="31"/>
      <c r="I24" s="30"/>
      <c r="J24" s="30"/>
      <c r="K24" s="30"/>
      <c r="L24" s="30"/>
      <c r="M24" s="32"/>
      <c r="N24" s="33"/>
    </row>
    <row r="25" ht="22.5" customHeight="1">
      <c r="A25" s="34" t="s">
        <v>297</v>
      </c>
      <c r="B25" s="35"/>
      <c r="C25" s="37" t="s">
        <v>298</v>
      </c>
      <c r="D25" s="38" t="s">
        <v>299</v>
      </c>
      <c r="E25" s="50"/>
      <c r="F25" s="41">
        <v>0</v>
      </c>
      <c r="G25" s="50"/>
      <c r="H25" s="41">
        <v>1</v>
      </c>
      <c r="I25" s="42"/>
      <c r="J25" s="39"/>
      <c r="K25" s="42"/>
      <c r="L25" s="42"/>
      <c r="M25" s="43">
        <f>IF(ISNUMBER($K25),IF(ISNUMBER($G25),ROUND($K25*$G25,2),ROUND($K25*$F25,2)),IF(ISNUMBER($G25),ROUND($I25*$G25,2),ROUND($I25*$F25,2)))</f>
        <v>0</v>
      </c>
      <c r="N25" s="33"/>
    </row>
    <row r="26" ht="22.5" customHeight="1">
      <c r="A26" s="34" t="s">
        <v>300</v>
      </c>
      <c r="B26" s="35"/>
      <c r="C26" s="37" t="s">
        <v>301</v>
      </c>
      <c r="D26" s="29"/>
      <c r="E26" s="30"/>
      <c r="F26" s="31"/>
      <c r="G26" s="30"/>
      <c r="H26" s="31"/>
      <c r="I26" s="30"/>
      <c r="J26" s="30"/>
      <c r="K26" s="30"/>
      <c r="L26" s="30"/>
      <c r="M26" s="32"/>
      <c r="N26" s="33"/>
    </row>
    <row r="27" ht="18.75" customHeight="1">
      <c r="A27" s="34" t="s">
        <v>302</v>
      </c>
      <c r="B27" s="35"/>
      <c r="C27" s="37" t="s">
        <v>303</v>
      </c>
      <c r="D27" s="29"/>
      <c r="E27" s="30"/>
      <c r="F27" s="31"/>
      <c r="G27" s="30"/>
      <c r="H27" s="31"/>
      <c r="I27" s="30"/>
      <c r="J27" s="30"/>
      <c r="K27" s="30"/>
      <c r="L27" s="30"/>
      <c r="M27" s="32"/>
      <c r="N27" s="33"/>
    </row>
    <row r="28" ht="18.75" customHeight="1">
      <c r="A28" s="34" t="s">
        <v>304</v>
      </c>
      <c r="B28" s="35"/>
      <c r="C28" s="51" t="s">
        <v>305</v>
      </c>
      <c r="D28" s="38" t="s">
        <v>61</v>
      </c>
      <c r="E28" s="48"/>
      <c r="F28" s="49">
        <v>5</v>
      </c>
      <c r="G28" s="48"/>
      <c r="H28" s="41">
        <v>1</v>
      </c>
      <c r="I28" s="42"/>
      <c r="J28" s="39"/>
      <c r="K28" s="42"/>
      <c r="L28" s="42"/>
      <c r="M28" s="43">
        <f t="shared" ref="M28:M31" si="2">IF(ISNUMBER($K28),IF(ISNUMBER($G28),ROUND($K28*$G28,2),ROUND($K28*$F28,2)),IF(ISNUMBER($G28),ROUND($I28*$G28,2),ROUND($I28*$F28,2)))</f>
        <v>0</v>
      </c>
      <c r="N28" s="33"/>
    </row>
    <row r="29" ht="18.75" customHeight="1">
      <c r="A29" s="34" t="s">
        <v>306</v>
      </c>
      <c r="B29" s="35"/>
      <c r="C29" s="51" t="s">
        <v>307</v>
      </c>
      <c r="D29" s="38" t="s">
        <v>61</v>
      </c>
      <c r="E29" s="48"/>
      <c r="F29" s="49">
        <v>70</v>
      </c>
      <c r="G29" s="48"/>
      <c r="H29" s="41">
        <v>1</v>
      </c>
      <c r="I29" s="42"/>
      <c r="J29" s="39"/>
      <c r="K29" s="42"/>
      <c r="L29" s="42"/>
      <c r="M29" s="43">
        <f t="shared" si="2"/>
        <v>0</v>
      </c>
      <c r="N29" s="33"/>
    </row>
    <row r="30" ht="18.75" customHeight="1">
      <c r="A30" s="34" t="s">
        <v>308</v>
      </c>
      <c r="B30" s="35"/>
      <c r="C30" s="37" t="s">
        <v>309</v>
      </c>
      <c r="D30" s="38" t="s">
        <v>22</v>
      </c>
      <c r="E30" s="39"/>
      <c r="F30" s="40">
        <v>1</v>
      </c>
      <c r="G30" s="39"/>
      <c r="H30" s="41">
        <v>1</v>
      </c>
      <c r="I30" s="42"/>
      <c r="J30" s="39"/>
      <c r="K30" s="42"/>
      <c r="L30" s="42"/>
      <c r="M30" s="43">
        <f t="shared" si="2"/>
        <v>0</v>
      </c>
      <c r="N30" s="33"/>
    </row>
    <row r="31" ht="29.25" customHeight="1">
      <c r="A31" s="34" t="s">
        <v>310</v>
      </c>
      <c r="B31" s="35"/>
      <c r="C31" s="37" t="s">
        <v>311</v>
      </c>
      <c r="D31" s="38" t="s">
        <v>22</v>
      </c>
      <c r="E31" s="39"/>
      <c r="F31" s="40">
        <v>1</v>
      </c>
      <c r="G31" s="39"/>
      <c r="H31" s="41">
        <v>1</v>
      </c>
      <c r="I31" s="42"/>
      <c r="J31" s="39"/>
      <c r="K31" s="42"/>
      <c r="L31" s="42"/>
      <c r="M31" s="43">
        <f t="shared" si="2"/>
        <v>0</v>
      </c>
      <c r="N31" s="33"/>
    </row>
    <row r="32" ht="22.5" customHeight="1">
      <c r="A32" s="34" t="s">
        <v>312</v>
      </c>
      <c r="B32" s="35"/>
      <c r="C32" s="37" t="s">
        <v>313</v>
      </c>
      <c r="D32" s="29"/>
      <c r="E32" s="30"/>
      <c r="F32" s="31"/>
      <c r="G32" s="30"/>
      <c r="H32" s="31"/>
      <c r="I32" s="30"/>
      <c r="J32" s="30"/>
      <c r="K32" s="30"/>
      <c r="L32" s="30"/>
      <c r="M32" s="32"/>
      <c r="N32" s="33"/>
    </row>
    <row r="33" ht="18.75" customHeight="1">
      <c r="A33" s="34" t="s">
        <v>314</v>
      </c>
      <c r="B33" s="35"/>
      <c r="C33" s="37" t="s">
        <v>315</v>
      </c>
      <c r="D33" s="38"/>
      <c r="E33" s="54"/>
      <c r="F33" s="55">
        <v>0</v>
      </c>
      <c r="G33" s="54"/>
      <c r="H33" s="41">
        <v>1</v>
      </c>
      <c r="I33" s="42"/>
      <c r="J33" s="39"/>
      <c r="K33" s="42"/>
      <c r="L33" s="42"/>
      <c r="M33" s="43">
        <f t="shared" ref="M33:M35" si="3">IF(ISNUMBER($K33),IF(ISNUMBER($G33),ROUND($K33*$G33,2),ROUND($K33*$F33,2)),IF(ISNUMBER($G33),ROUND($I33*$G33,2),ROUND($I33*$F33,2)))</f>
        <v>0</v>
      </c>
      <c r="N33" s="33"/>
    </row>
    <row r="34" ht="18.75" customHeight="1">
      <c r="A34" s="34" t="s">
        <v>316</v>
      </c>
      <c r="B34" s="35"/>
      <c r="C34" s="51" t="s">
        <v>317</v>
      </c>
      <c r="D34" s="38" t="s">
        <v>22</v>
      </c>
      <c r="E34" s="39"/>
      <c r="F34" s="40">
        <v>1</v>
      </c>
      <c r="G34" s="39"/>
      <c r="H34" s="41">
        <v>1</v>
      </c>
      <c r="I34" s="42"/>
      <c r="J34" s="39"/>
      <c r="K34" s="42"/>
      <c r="L34" s="42"/>
      <c r="M34" s="43">
        <f t="shared" si="3"/>
        <v>0</v>
      </c>
      <c r="N34" s="33"/>
    </row>
    <row r="35" ht="18.75" customHeight="1">
      <c r="A35" s="34" t="s">
        <v>318</v>
      </c>
      <c r="B35" s="35"/>
      <c r="C35" s="37" t="s">
        <v>319</v>
      </c>
      <c r="D35" s="38"/>
      <c r="E35" s="54"/>
      <c r="F35" s="55">
        <v>0</v>
      </c>
      <c r="G35" s="54"/>
      <c r="H35" s="41">
        <v>1</v>
      </c>
      <c r="I35" s="42"/>
      <c r="J35" s="39"/>
      <c r="K35" s="42"/>
      <c r="L35" s="42"/>
      <c r="M35" s="43">
        <f t="shared" si="3"/>
        <v>0</v>
      </c>
      <c r="N35" s="33"/>
    </row>
    <row r="36" ht="18.75" customHeight="1">
      <c r="A36" s="34" t="s">
        <v>320</v>
      </c>
      <c r="B36" s="35"/>
      <c r="C36" s="51" t="s">
        <v>321</v>
      </c>
      <c r="D36" s="29"/>
      <c r="E36" s="30"/>
      <c r="F36" s="31"/>
      <c r="G36" s="30"/>
      <c r="H36" s="31"/>
      <c r="I36" s="30"/>
      <c r="J36" s="30"/>
      <c r="K36" s="30"/>
      <c r="L36" s="30"/>
      <c r="M36" s="32"/>
      <c r="N36" s="33"/>
    </row>
    <row r="37" ht="29.25" customHeight="1">
      <c r="A37" s="34" t="s">
        <v>322</v>
      </c>
      <c r="B37" s="35"/>
      <c r="C37" s="52" t="s">
        <v>323</v>
      </c>
      <c r="D37" s="38" t="s">
        <v>61</v>
      </c>
      <c r="E37" s="48"/>
      <c r="F37" s="49">
        <v>10</v>
      </c>
      <c r="G37" s="48"/>
      <c r="H37" s="41">
        <v>1</v>
      </c>
      <c r="I37" s="42"/>
      <c r="J37" s="39"/>
      <c r="K37" s="42"/>
      <c r="L37" s="42"/>
      <c r="M37" s="43">
        <f t="shared" ref="M37:M38" si="4">IF(ISNUMBER($K37),IF(ISNUMBER($G37),ROUND($K37*$G37,2),ROUND($K37*$F37,2)),IF(ISNUMBER($G37),ROUND($I37*$G37,2),ROUND($I37*$F37,2)))</f>
        <v>0</v>
      </c>
      <c r="N37" s="33"/>
    </row>
    <row r="38" ht="29.25" customHeight="1">
      <c r="A38" s="34" t="s">
        <v>324</v>
      </c>
      <c r="B38" s="35"/>
      <c r="C38" s="52" t="s">
        <v>325</v>
      </c>
      <c r="D38" s="38" t="s">
        <v>61</v>
      </c>
      <c r="E38" s="48"/>
      <c r="F38" s="49">
        <v>10</v>
      </c>
      <c r="G38" s="48"/>
      <c r="H38" s="41">
        <v>1</v>
      </c>
      <c r="I38" s="42"/>
      <c r="J38" s="39"/>
      <c r="K38" s="42"/>
      <c r="L38" s="42"/>
      <c r="M38" s="43">
        <f t="shared" si="4"/>
        <v>0</v>
      </c>
      <c r="N38" s="33"/>
    </row>
    <row r="39" ht="18.75" customHeight="1">
      <c r="A39" s="34" t="s">
        <v>326</v>
      </c>
      <c r="B39" s="35"/>
      <c r="C39" s="51" t="s">
        <v>327</v>
      </c>
      <c r="D39" s="29"/>
      <c r="E39" s="30"/>
      <c r="F39" s="31"/>
      <c r="G39" s="30"/>
      <c r="H39" s="31"/>
      <c r="I39" s="30"/>
      <c r="J39" s="30"/>
      <c r="K39" s="30"/>
      <c r="L39" s="30"/>
      <c r="M39" s="32"/>
      <c r="N39" s="33"/>
    </row>
    <row r="40" ht="29.25" customHeight="1">
      <c r="A40" s="34" t="s">
        <v>328</v>
      </c>
      <c r="B40" s="35"/>
      <c r="C40" s="52" t="s">
        <v>329</v>
      </c>
      <c r="D40" s="38" t="s">
        <v>61</v>
      </c>
      <c r="E40" s="48"/>
      <c r="F40" s="49">
        <v>50</v>
      </c>
      <c r="G40" s="48"/>
      <c r="H40" s="41">
        <v>1</v>
      </c>
      <c r="I40" s="42"/>
      <c r="J40" s="39"/>
      <c r="K40" s="42"/>
      <c r="L40" s="42"/>
      <c r="M40" s="43">
        <f t="shared" ref="M40:M41" si="5">IF(ISNUMBER($K40),IF(ISNUMBER($G40),ROUND($K40*$G40,2),ROUND($K40*$F40,2)),IF(ISNUMBER($G40),ROUND($I40*$G40,2),ROUND($I40*$F40,2)))</f>
        <v>0</v>
      </c>
      <c r="N40" s="33"/>
    </row>
    <row r="41" ht="29.25" customHeight="1">
      <c r="A41" s="34" t="s">
        <v>330</v>
      </c>
      <c r="B41" s="35"/>
      <c r="C41" s="52" t="s">
        <v>331</v>
      </c>
      <c r="D41" s="38" t="s">
        <v>61</v>
      </c>
      <c r="E41" s="48"/>
      <c r="F41" s="49">
        <v>50</v>
      </c>
      <c r="G41" s="48"/>
      <c r="H41" s="41">
        <v>1</v>
      </c>
      <c r="I41" s="42"/>
      <c r="J41" s="39"/>
      <c r="K41" s="42"/>
      <c r="L41" s="42"/>
      <c r="M41" s="43">
        <f t="shared" si="5"/>
        <v>0</v>
      </c>
      <c r="N41" s="33"/>
    </row>
    <row r="42" ht="18.75" customHeight="1">
      <c r="A42" s="34" t="s">
        <v>332</v>
      </c>
      <c r="B42" s="35"/>
      <c r="C42" s="51" t="s">
        <v>333</v>
      </c>
      <c r="D42" s="29"/>
      <c r="E42" s="30"/>
      <c r="F42" s="31"/>
      <c r="G42" s="30"/>
      <c r="H42" s="31"/>
      <c r="I42" s="30"/>
      <c r="J42" s="30"/>
      <c r="K42" s="30"/>
      <c r="L42" s="30"/>
      <c r="M42" s="32"/>
      <c r="N42" s="33"/>
    </row>
    <row r="43" ht="29.25" customHeight="1">
      <c r="A43" s="34" t="s">
        <v>334</v>
      </c>
      <c r="B43" s="35"/>
      <c r="C43" s="52" t="s">
        <v>335</v>
      </c>
      <c r="D43" s="38" t="s">
        <v>61</v>
      </c>
      <c r="E43" s="48"/>
      <c r="F43" s="49">
        <v>35</v>
      </c>
      <c r="G43" s="48"/>
      <c r="H43" s="41">
        <v>1</v>
      </c>
      <c r="I43" s="42"/>
      <c r="J43" s="39"/>
      <c r="K43" s="42"/>
      <c r="L43" s="42"/>
      <c r="M43" s="43">
        <f t="shared" ref="M43:M44" si="6">IF(ISNUMBER($K43),IF(ISNUMBER($G43),ROUND($K43*$G43,2),ROUND($K43*$F43,2)),IF(ISNUMBER($G43),ROUND($I43*$G43,2),ROUND($I43*$F43,2)))</f>
        <v>0</v>
      </c>
      <c r="N43" s="33"/>
    </row>
    <row r="44" ht="29.25" customHeight="1">
      <c r="A44" s="34" t="s">
        <v>336</v>
      </c>
      <c r="B44" s="35"/>
      <c r="C44" s="52" t="s">
        <v>337</v>
      </c>
      <c r="D44" s="38" t="s">
        <v>61</v>
      </c>
      <c r="E44" s="48"/>
      <c r="F44" s="49">
        <v>35</v>
      </c>
      <c r="G44" s="48"/>
      <c r="H44" s="41">
        <v>1</v>
      </c>
      <c r="I44" s="42"/>
      <c r="J44" s="39"/>
      <c r="K44" s="42"/>
      <c r="L44" s="42"/>
      <c r="M44" s="43">
        <f t="shared" si="6"/>
        <v>0</v>
      </c>
      <c r="N44" s="33"/>
    </row>
    <row r="45" ht="18.75" customHeight="1">
      <c r="A45" s="34" t="s">
        <v>338</v>
      </c>
      <c r="B45" s="35"/>
      <c r="C45" s="51" t="s">
        <v>339</v>
      </c>
      <c r="D45" s="29"/>
      <c r="E45" s="30"/>
      <c r="F45" s="31"/>
      <c r="G45" s="30"/>
      <c r="H45" s="31"/>
      <c r="I45" s="30"/>
      <c r="J45" s="30"/>
      <c r="K45" s="30"/>
      <c r="L45" s="30"/>
      <c r="M45" s="32"/>
      <c r="N45" s="33"/>
    </row>
    <row r="46" ht="29.25" customHeight="1">
      <c r="A46" s="34" t="s">
        <v>340</v>
      </c>
      <c r="B46" s="35"/>
      <c r="C46" s="52" t="s">
        <v>341</v>
      </c>
      <c r="D46" s="38" t="s">
        <v>61</v>
      </c>
      <c r="E46" s="48"/>
      <c r="F46" s="49">
        <v>35</v>
      </c>
      <c r="G46" s="48"/>
      <c r="H46" s="41">
        <v>1</v>
      </c>
      <c r="I46" s="42"/>
      <c r="J46" s="39"/>
      <c r="K46" s="42"/>
      <c r="L46" s="42"/>
      <c r="M46" s="43">
        <f t="shared" ref="M46:M47" si="7">IF(ISNUMBER($K46),IF(ISNUMBER($G46),ROUND($K46*$G46,2),ROUND($K46*$F46,2)),IF(ISNUMBER($G46),ROUND($I46*$G46,2),ROUND($I46*$F46,2)))</f>
        <v>0</v>
      </c>
      <c r="N46" s="33"/>
    </row>
    <row r="47" ht="29.25" customHeight="1">
      <c r="A47" s="34" t="s">
        <v>342</v>
      </c>
      <c r="B47" s="35"/>
      <c r="C47" s="52" t="s">
        <v>343</v>
      </c>
      <c r="D47" s="38" t="s">
        <v>61</v>
      </c>
      <c r="E47" s="48"/>
      <c r="F47" s="49">
        <v>35</v>
      </c>
      <c r="G47" s="48"/>
      <c r="H47" s="41">
        <v>1</v>
      </c>
      <c r="I47" s="42"/>
      <c r="J47" s="39"/>
      <c r="K47" s="42"/>
      <c r="L47" s="42"/>
      <c r="M47" s="43">
        <f t="shared" si="7"/>
        <v>0</v>
      </c>
      <c r="N47" s="33"/>
    </row>
    <row r="48" ht="18.75" customHeight="1">
      <c r="A48" s="34" t="s">
        <v>344</v>
      </c>
      <c r="B48" s="35"/>
      <c r="C48" s="51" t="s">
        <v>345</v>
      </c>
      <c r="D48" s="29"/>
      <c r="E48" s="30"/>
      <c r="F48" s="31"/>
      <c r="G48" s="30"/>
      <c r="H48" s="31"/>
      <c r="I48" s="30"/>
      <c r="J48" s="30"/>
      <c r="K48" s="30"/>
      <c r="L48" s="30"/>
      <c r="M48" s="32"/>
      <c r="N48" s="33"/>
    </row>
    <row r="49" ht="29.25" customHeight="1">
      <c r="A49" s="34" t="s">
        <v>346</v>
      </c>
      <c r="B49" s="35"/>
      <c r="C49" s="52" t="s">
        <v>347</v>
      </c>
      <c r="D49" s="38" t="s">
        <v>61</v>
      </c>
      <c r="E49" s="48"/>
      <c r="F49" s="49">
        <v>10</v>
      </c>
      <c r="G49" s="48"/>
      <c r="H49" s="41">
        <v>1</v>
      </c>
      <c r="I49" s="42"/>
      <c r="J49" s="39"/>
      <c r="K49" s="42"/>
      <c r="L49" s="42"/>
      <c r="M49" s="43">
        <f t="shared" ref="M49:M50" si="8">IF(ISNUMBER($K49),IF(ISNUMBER($G49),ROUND($K49*$G49,2),ROUND($K49*$F49,2)),IF(ISNUMBER($G49),ROUND($I49*$G49,2),ROUND($I49*$F49,2)))</f>
        <v>0</v>
      </c>
      <c r="N49" s="33"/>
    </row>
    <row r="50" ht="29.25" customHeight="1">
      <c r="A50" s="34" t="s">
        <v>348</v>
      </c>
      <c r="B50" s="35"/>
      <c r="C50" s="52" t="s">
        <v>349</v>
      </c>
      <c r="D50" s="38" t="s">
        <v>61</v>
      </c>
      <c r="E50" s="48"/>
      <c r="F50" s="49">
        <v>10</v>
      </c>
      <c r="G50" s="48"/>
      <c r="H50" s="41">
        <v>1</v>
      </c>
      <c r="I50" s="42"/>
      <c r="J50" s="39"/>
      <c r="K50" s="42"/>
      <c r="L50" s="42"/>
      <c r="M50" s="43">
        <f t="shared" si="8"/>
        <v>0</v>
      </c>
      <c r="N50" s="33"/>
    </row>
    <row r="51" ht="22.5" customHeight="1">
      <c r="A51" s="34" t="s">
        <v>350</v>
      </c>
      <c r="B51" s="35"/>
      <c r="C51" s="37" t="s">
        <v>351</v>
      </c>
      <c r="D51" s="29"/>
      <c r="E51" s="30"/>
      <c r="F51" s="31"/>
      <c r="G51" s="30"/>
      <c r="H51" s="31"/>
      <c r="I51" s="30"/>
      <c r="J51" s="30"/>
      <c r="K51" s="30"/>
      <c r="L51" s="30"/>
      <c r="M51" s="32"/>
      <c r="N51" s="33"/>
    </row>
    <row r="52" ht="18.75" customHeight="1">
      <c r="A52" s="34" t="s">
        <v>352</v>
      </c>
      <c r="B52" s="35"/>
      <c r="C52" s="37" t="s">
        <v>353</v>
      </c>
      <c r="D52" s="29"/>
      <c r="E52" s="30"/>
      <c r="F52" s="31"/>
      <c r="G52" s="30"/>
      <c r="H52" s="31"/>
      <c r="I52" s="30"/>
      <c r="J52" s="30"/>
      <c r="K52" s="30"/>
      <c r="L52" s="30"/>
      <c r="M52" s="32"/>
      <c r="N52" s="33"/>
    </row>
    <row r="53" ht="18.75" customHeight="1">
      <c r="A53" s="34" t="s">
        <v>354</v>
      </c>
      <c r="B53" s="35"/>
      <c r="C53" s="51" t="s">
        <v>355</v>
      </c>
      <c r="D53" s="29"/>
      <c r="E53" s="30"/>
      <c r="F53" s="31"/>
      <c r="G53" s="30"/>
      <c r="H53" s="31"/>
      <c r="I53" s="30"/>
      <c r="J53" s="30"/>
      <c r="K53" s="30"/>
      <c r="L53" s="30"/>
      <c r="M53" s="32"/>
      <c r="N53" s="33"/>
    </row>
    <row r="54" ht="29.25" customHeight="1">
      <c r="A54" s="34" t="s">
        <v>356</v>
      </c>
      <c r="B54" s="35"/>
      <c r="C54" s="52" t="s">
        <v>357</v>
      </c>
      <c r="D54" s="38" t="s">
        <v>43</v>
      </c>
      <c r="E54" s="50"/>
      <c r="F54" s="41">
        <v>12</v>
      </c>
      <c r="G54" s="50"/>
      <c r="H54" s="41">
        <v>1</v>
      </c>
      <c r="I54" s="42"/>
      <c r="J54" s="39"/>
      <c r="K54" s="42"/>
      <c r="L54" s="42"/>
      <c r="M54" s="43">
        <f>IF(ISNUMBER($K54),IF(ISNUMBER($G54),ROUND($K54*$G54,2),ROUND($K54*$F54,2)),IF(ISNUMBER($G54),ROUND($I54*$G54,2),ROUND($I54*$F54,2)))</f>
        <v>0</v>
      </c>
      <c r="N54" s="33"/>
    </row>
    <row r="55" ht="18.75" customHeight="1">
      <c r="A55" s="34" t="s">
        <v>358</v>
      </c>
      <c r="B55" s="35"/>
      <c r="C55" s="37" t="s">
        <v>359</v>
      </c>
      <c r="D55" s="29"/>
      <c r="E55" s="30"/>
      <c r="F55" s="31"/>
      <c r="G55" s="30"/>
      <c r="H55" s="31"/>
      <c r="I55" s="30"/>
      <c r="J55" s="30"/>
      <c r="K55" s="30"/>
      <c r="L55" s="30"/>
      <c r="M55" s="32"/>
      <c r="N55" s="33"/>
    </row>
    <row r="56" ht="18.75" customHeight="1">
      <c r="A56" s="34" t="s">
        <v>360</v>
      </c>
      <c r="B56" s="35"/>
      <c r="C56" s="51" t="s">
        <v>361</v>
      </c>
      <c r="D56" s="38" t="s">
        <v>43</v>
      </c>
      <c r="E56" s="50"/>
      <c r="F56" s="41">
        <v>1</v>
      </c>
      <c r="G56" s="50"/>
      <c r="H56" s="41">
        <v>1</v>
      </c>
      <c r="I56" s="42"/>
      <c r="J56" s="39"/>
      <c r="K56" s="42"/>
      <c r="L56" s="42"/>
      <c r="M56" s="43">
        <f t="shared" ref="M56:M57" si="9">IF(ISNUMBER($K56),IF(ISNUMBER($G56),ROUND($K56*$G56,2),ROUND($K56*$F56,2)),IF(ISNUMBER($G56),ROUND($I56*$G56,2),ROUND($I56*$F56,2)))</f>
        <v>0</v>
      </c>
      <c r="N56" s="33"/>
    </row>
    <row r="57" ht="18.75" customHeight="1">
      <c r="A57" s="34" t="s">
        <v>362</v>
      </c>
      <c r="B57" s="35"/>
      <c r="C57" s="51" t="s">
        <v>363</v>
      </c>
      <c r="D57" s="38" t="s">
        <v>43</v>
      </c>
      <c r="E57" s="50"/>
      <c r="F57" s="41">
        <v>1</v>
      </c>
      <c r="G57" s="50"/>
      <c r="H57" s="41">
        <v>1</v>
      </c>
      <c r="I57" s="42"/>
      <c r="J57" s="39"/>
      <c r="K57" s="42"/>
      <c r="L57" s="42"/>
      <c r="M57" s="43">
        <f t="shared" si="9"/>
        <v>0</v>
      </c>
      <c r="N57" s="33"/>
    </row>
    <row r="58" hidden="1" ht="31.5" customHeight="1">
      <c r="A58" s="44" t="s">
        <v>364</v>
      </c>
      <c r="B58" s="45"/>
      <c r="C58" s="45"/>
      <c r="D58" s="45"/>
      <c r="E58" s="45"/>
      <c r="F58" s="45"/>
      <c r="G58" s="45"/>
      <c r="H58" s="45"/>
      <c r="I58" s="45"/>
      <c r="J58" s="2"/>
      <c r="K58" s="2"/>
      <c r="L58" s="2"/>
      <c r="M58" s="46">
        <f>M$25+SUM(M$28:M$31)+SUM(M$33:M$35)+SUM(M$37:M$38)+SUM(M$40:M$41)+SUM(M$43:M$44)+SUM(M$46:M$47)+SUM(M$49:M$50)+M$54+SUM(M$56:M$57)</f>
        <v>0</v>
      </c>
      <c r="N58" s="47"/>
    </row>
    <row r="59" ht="26.25" customHeight="1">
      <c r="A59" s="34" t="s">
        <v>365</v>
      </c>
      <c r="B59" s="35"/>
      <c r="C59" s="36" t="s">
        <v>366</v>
      </c>
      <c r="D59" s="29"/>
      <c r="E59" s="30"/>
      <c r="F59" s="31"/>
      <c r="G59" s="30"/>
      <c r="H59" s="31"/>
      <c r="I59" s="30"/>
      <c r="J59" s="30"/>
      <c r="K59" s="30"/>
      <c r="L59" s="30"/>
      <c r="M59" s="32"/>
      <c r="N59" s="33"/>
    </row>
    <row r="60" ht="22.5" customHeight="1">
      <c r="A60" s="34" t="s">
        <v>367</v>
      </c>
      <c r="B60" s="35"/>
      <c r="C60" s="37" t="s">
        <v>368</v>
      </c>
      <c r="D60" s="29"/>
      <c r="E60" s="30"/>
      <c r="F60" s="31"/>
      <c r="G60" s="30"/>
      <c r="H60" s="31"/>
      <c r="I60" s="30"/>
      <c r="J60" s="30"/>
      <c r="K60" s="30"/>
      <c r="L60" s="30"/>
      <c r="M60" s="32"/>
      <c r="N60" s="33"/>
    </row>
    <row r="61" ht="18.75" customHeight="1">
      <c r="A61" s="34" t="s">
        <v>369</v>
      </c>
      <c r="B61" s="35"/>
      <c r="C61" s="37" t="s">
        <v>370</v>
      </c>
      <c r="D61" s="38" t="s">
        <v>22</v>
      </c>
      <c r="E61" s="39"/>
      <c r="F61" s="40">
        <v>1</v>
      </c>
      <c r="G61" s="39"/>
      <c r="H61" s="41">
        <v>1</v>
      </c>
      <c r="I61" s="42"/>
      <c r="J61" s="39"/>
      <c r="K61" s="42"/>
      <c r="L61" s="42"/>
      <c r="M61" s="43">
        <f t="shared" ref="M61:M63" si="10">IF(ISNUMBER($K61),IF(ISNUMBER($G61),ROUND($K61*$G61,2),ROUND($K61*$F61,2)),IF(ISNUMBER($G61),ROUND($I61*$G61,2),ROUND($I61*$F61,2)))</f>
        <v>0</v>
      </c>
      <c r="N61" s="33"/>
    </row>
    <row r="62" ht="18.75" customHeight="1">
      <c r="A62" s="34" t="s">
        <v>371</v>
      </c>
      <c r="B62" s="35"/>
      <c r="C62" s="37" t="s">
        <v>372</v>
      </c>
      <c r="D62" s="38" t="s">
        <v>22</v>
      </c>
      <c r="E62" s="39"/>
      <c r="F62" s="40">
        <v>1</v>
      </c>
      <c r="G62" s="39"/>
      <c r="H62" s="41">
        <v>1</v>
      </c>
      <c r="I62" s="42"/>
      <c r="J62" s="39"/>
      <c r="K62" s="42"/>
      <c r="L62" s="42"/>
      <c r="M62" s="43">
        <f t="shared" si="10"/>
        <v>0</v>
      </c>
      <c r="N62" s="33"/>
    </row>
    <row r="63" ht="18.75" customHeight="1">
      <c r="A63" s="34" t="s">
        <v>373</v>
      </c>
      <c r="B63" s="35"/>
      <c r="C63" s="37" t="s">
        <v>374</v>
      </c>
      <c r="D63" s="38" t="s">
        <v>61</v>
      </c>
      <c r="E63" s="48"/>
      <c r="F63" s="49">
        <v>150</v>
      </c>
      <c r="G63" s="48"/>
      <c r="H63" s="41">
        <v>1</v>
      </c>
      <c r="I63" s="42"/>
      <c r="J63" s="39"/>
      <c r="K63" s="42"/>
      <c r="L63" s="42"/>
      <c r="M63" s="43">
        <f t="shared" si="10"/>
        <v>0</v>
      </c>
      <c r="N63" s="33"/>
    </row>
    <row r="64" ht="22.5" customHeight="1">
      <c r="A64" s="34" t="s">
        <v>375</v>
      </c>
      <c r="B64" s="35"/>
      <c r="C64" s="37" t="s">
        <v>376</v>
      </c>
      <c r="D64" s="29"/>
      <c r="E64" s="30"/>
      <c r="F64" s="31"/>
      <c r="G64" s="30"/>
      <c r="H64" s="31"/>
      <c r="I64" s="30"/>
      <c r="J64" s="30"/>
      <c r="K64" s="30"/>
      <c r="L64" s="30"/>
      <c r="M64" s="32"/>
      <c r="N64" s="33"/>
    </row>
    <row r="65" ht="18.75" customHeight="1">
      <c r="A65" s="34" t="s">
        <v>377</v>
      </c>
      <c r="B65" s="35"/>
      <c r="C65" s="37" t="s">
        <v>378</v>
      </c>
      <c r="D65" s="38" t="s">
        <v>61</v>
      </c>
      <c r="E65" s="48"/>
      <c r="F65" s="49">
        <v>100</v>
      </c>
      <c r="G65" s="48"/>
      <c r="H65" s="41">
        <v>1</v>
      </c>
      <c r="I65" s="42"/>
      <c r="J65" s="39"/>
      <c r="K65" s="42"/>
      <c r="L65" s="42"/>
      <c r="M65" s="43">
        <f t="shared" ref="M65:M67" si="11">IF(ISNUMBER($K65),IF(ISNUMBER($G65),ROUND($K65*$G65,2),ROUND($K65*$F65,2)),IF(ISNUMBER($G65),ROUND($I65*$G65,2),ROUND($I65*$F65,2)))</f>
        <v>0</v>
      </c>
      <c r="N65" s="33"/>
    </row>
    <row r="66" ht="22.5" customHeight="1">
      <c r="A66" s="34" t="s">
        <v>379</v>
      </c>
      <c r="B66" s="35"/>
      <c r="C66" s="37" t="s">
        <v>380</v>
      </c>
      <c r="D66" s="38"/>
      <c r="E66" s="54"/>
      <c r="F66" s="55">
        <v>0</v>
      </c>
      <c r="G66" s="54"/>
      <c r="H66" s="41">
        <v>1</v>
      </c>
      <c r="I66" s="42"/>
      <c r="J66" s="39"/>
      <c r="K66" s="42"/>
      <c r="L66" s="42"/>
      <c r="M66" s="43">
        <f t="shared" si="11"/>
        <v>0</v>
      </c>
      <c r="N66" s="33"/>
    </row>
    <row r="67" ht="18.75" customHeight="1">
      <c r="A67" s="34" t="s">
        <v>381</v>
      </c>
      <c r="B67" s="35"/>
      <c r="C67" s="37" t="s">
        <v>382</v>
      </c>
      <c r="D67" s="38" t="s">
        <v>61</v>
      </c>
      <c r="E67" s="48"/>
      <c r="F67" s="49">
        <v>50</v>
      </c>
      <c r="G67" s="48"/>
      <c r="H67" s="41">
        <v>1</v>
      </c>
      <c r="I67" s="42"/>
      <c r="J67" s="39"/>
      <c r="K67" s="42"/>
      <c r="L67" s="42"/>
      <c r="M67" s="43">
        <f t="shared" si="11"/>
        <v>0</v>
      </c>
      <c r="N67" s="33"/>
    </row>
    <row r="68" ht="22.5" customHeight="1">
      <c r="A68" s="34" t="s">
        <v>383</v>
      </c>
      <c r="B68" s="35"/>
      <c r="C68" s="37" t="s">
        <v>384</v>
      </c>
      <c r="D68" s="29"/>
      <c r="E68" s="30"/>
      <c r="F68" s="31"/>
      <c r="G68" s="30"/>
      <c r="H68" s="31"/>
      <c r="I68" s="30"/>
      <c r="J68" s="30"/>
      <c r="K68" s="30"/>
      <c r="L68" s="30"/>
      <c r="M68" s="32"/>
      <c r="N68" s="33"/>
    </row>
    <row r="69" ht="18.75" customHeight="1">
      <c r="A69" s="34" t="s">
        <v>385</v>
      </c>
      <c r="B69" s="35"/>
      <c r="C69" s="37" t="s">
        <v>382</v>
      </c>
      <c r="D69" s="38" t="s">
        <v>61</v>
      </c>
      <c r="E69" s="48"/>
      <c r="F69" s="49">
        <v>10</v>
      </c>
      <c r="G69" s="48"/>
      <c r="H69" s="41">
        <v>1</v>
      </c>
      <c r="I69" s="42"/>
      <c r="J69" s="39"/>
      <c r="K69" s="42"/>
      <c r="L69" s="42"/>
      <c r="M69" s="43">
        <f t="shared" ref="M69:M79" si="12">IF(ISNUMBER($K69),IF(ISNUMBER($G69),ROUND($K69*$G69,2),ROUND($K69*$F69,2)),IF(ISNUMBER($G69),ROUND($I69*$G69,2),ROUND($I69*$F69,2)))</f>
        <v>0</v>
      </c>
      <c r="N69" s="33"/>
    </row>
    <row r="70" ht="18.75" customHeight="1">
      <c r="A70" s="34" t="s">
        <v>386</v>
      </c>
      <c r="B70" s="35"/>
      <c r="C70" s="37" t="s">
        <v>387</v>
      </c>
      <c r="D70" s="38" t="s">
        <v>43</v>
      </c>
      <c r="E70" s="50"/>
      <c r="F70" s="41">
        <v>1</v>
      </c>
      <c r="G70" s="50"/>
      <c r="H70" s="41">
        <v>1</v>
      </c>
      <c r="I70" s="42"/>
      <c r="J70" s="39"/>
      <c r="K70" s="42"/>
      <c r="L70" s="42"/>
      <c r="M70" s="43">
        <f t="shared" si="12"/>
        <v>0</v>
      </c>
      <c r="N70" s="33"/>
    </row>
    <row r="71" ht="18.75" customHeight="1">
      <c r="A71" s="34" t="s">
        <v>388</v>
      </c>
      <c r="B71" s="35"/>
      <c r="C71" s="37" t="s">
        <v>389</v>
      </c>
      <c r="D71" s="38" t="s">
        <v>43</v>
      </c>
      <c r="E71" s="50"/>
      <c r="F71" s="41">
        <v>1</v>
      </c>
      <c r="G71" s="50"/>
      <c r="H71" s="41">
        <v>1</v>
      </c>
      <c r="I71" s="42"/>
      <c r="J71" s="39"/>
      <c r="K71" s="42"/>
      <c r="L71" s="42"/>
      <c r="M71" s="43">
        <f t="shared" si="12"/>
        <v>0</v>
      </c>
      <c r="N71" s="33"/>
    </row>
    <row r="72" ht="22.5" customHeight="1">
      <c r="A72" s="34" t="s">
        <v>390</v>
      </c>
      <c r="B72" s="35"/>
      <c r="C72" s="37" t="s">
        <v>391</v>
      </c>
      <c r="D72" s="38"/>
      <c r="E72" s="54"/>
      <c r="F72" s="55">
        <v>0</v>
      </c>
      <c r="G72" s="54"/>
      <c r="H72" s="41">
        <v>1</v>
      </c>
      <c r="I72" s="42"/>
      <c r="J72" s="39"/>
      <c r="K72" s="42"/>
      <c r="L72" s="42"/>
      <c r="M72" s="43">
        <f t="shared" si="12"/>
        <v>0</v>
      </c>
      <c r="N72" s="33"/>
    </row>
    <row r="73" ht="18.75" customHeight="1">
      <c r="A73" s="34" t="s">
        <v>392</v>
      </c>
      <c r="B73" s="35"/>
      <c r="C73" s="37" t="s">
        <v>393</v>
      </c>
      <c r="D73" s="38" t="s">
        <v>61</v>
      </c>
      <c r="E73" s="48"/>
      <c r="F73" s="49">
        <v>470</v>
      </c>
      <c r="G73" s="48"/>
      <c r="H73" s="41">
        <v>1</v>
      </c>
      <c r="I73" s="42"/>
      <c r="J73" s="39"/>
      <c r="K73" s="42"/>
      <c r="L73" s="42"/>
      <c r="M73" s="43">
        <f t="shared" si="12"/>
        <v>0</v>
      </c>
      <c r="N73" s="33"/>
    </row>
    <row r="74" ht="18.75" customHeight="1">
      <c r="A74" s="34" t="s">
        <v>394</v>
      </c>
      <c r="B74" s="35"/>
      <c r="C74" s="37" t="s">
        <v>395</v>
      </c>
      <c r="D74" s="38" t="s">
        <v>43</v>
      </c>
      <c r="E74" s="50"/>
      <c r="F74" s="41">
        <v>8</v>
      </c>
      <c r="G74" s="50"/>
      <c r="H74" s="41">
        <v>1</v>
      </c>
      <c r="I74" s="42"/>
      <c r="J74" s="39"/>
      <c r="K74" s="42"/>
      <c r="L74" s="42"/>
      <c r="M74" s="43">
        <f t="shared" si="12"/>
        <v>0</v>
      </c>
      <c r="N74" s="33"/>
    </row>
    <row r="75" ht="18.75" customHeight="1">
      <c r="A75" s="34" t="s">
        <v>396</v>
      </c>
      <c r="B75" s="35"/>
      <c r="C75" s="37" t="s">
        <v>397</v>
      </c>
      <c r="D75" s="38" t="s">
        <v>22</v>
      </c>
      <c r="E75" s="39"/>
      <c r="F75" s="40">
        <v>1</v>
      </c>
      <c r="G75" s="39"/>
      <c r="H75" s="41">
        <v>1</v>
      </c>
      <c r="I75" s="42"/>
      <c r="J75" s="39"/>
      <c r="K75" s="42"/>
      <c r="L75" s="42"/>
      <c r="M75" s="43">
        <f t="shared" si="12"/>
        <v>0</v>
      </c>
      <c r="N75" s="33"/>
    </row>
    <row r="76" ht="22.5" customHeight="1">
      <c r="A76" s="34" t="s">
        <v>398</v>
      </c>
      <c r="B76" s="35"/>
      <c r="C76" s="37" t="s">
        <v>399</v>
      </c>
      <c r="D76" s="38"/>
      <c r="E76" s="54"/>
      <c r="F76" s="55">
        <v>0</v>
      </c>
      <c r="G76" s="54"/>
      <c r="H76" s="41">
        <v>1</v>
      </c>
      <c r="I76" s="42"/>
      <c r="J76" s="39"/>
      <c r="K76" s="42"/>
      <c r="L76" s="42"/>
      <c r="M76" s="43">
        <f t="shared" si="12"/>
        <v>0</v>
      </c>
      <c r="N76" s="33"/>
    </row>
    <row r="77" ht="18.75" customHeight="1">
      <c r="A77" s="34" t="s">
        <v>400</v>
      </c>
      <c r="B77" s="35"/>
      <c r="C77" s="37" t="s">
        <v>393</v>
      </c>
      <c r="D77" s="38" t="s">
        <v>61</v>
      </c>
      <c r="E77" s="48"/>
      <c r="F77" s="49">
        <v>235</v>
      </c>
      <c r="G77" s="48"/>
      <c r="H77" s="41">
        <v>1</v>
      </c>
      <c r="I77" s="42"/>
      <c r="J77" s="39"/>
      <c r="K77" s="42"/>
      <c r="L77" s="42"/>
      <c r="M77" s="43">
        <f t="shared" si="12"/>
        <v>0</v>
      </c>
      <c r="N77" s="33"/>
    </row>
    <row r="78" ht="18.75" customHeight="1">
      <c r="A78" s="34" t="s">
        <v>401</v>
      </c>
      <c r="B78" s="35"/>
      <c r="C78" s="37" t="s">
        <v>395</v>
      </c>
      <c r="D78" s="38" t="s">
        <v>43</v>
      </c>
      <c r="E78" s="50"/>
      <c r="F78" s="41">
        <v>3</v>
      </c>
      <c r="G78" s="50"/>
      <c r="H78" s="41">
        <v>1</v>
      </c>
      <c r="I78" s="42"/>
      <c r="J78" s="39"/>
      <c r="K78" s="42"/>
      <c r="L78" s="42"/>
      <c r="M78" s="43">
        <f t="shared" si="12"/>
        <v>0</v>
      </c>
      <c r="N78" s="33"/>
    </row>
    <row r="79" ht="18.75" customHeight="1">
      <c r="A79" s="34" t="s">
        <v>402</v>
      </c>
      <c r="B79" s="35"/>
      <c r="C79" s="37" t="s">
        <v>397</v>
      </c>
      <c r="D79" s="38" t="s">
        <v>22</v>
      </c>
      <c r="E79" s="39"/>
      <c r="F79" s="40">
        <v>1</v>
      </c>
      <c r="G79" s="39"/>
      <c r="H79" s="41">
        <v>1</v>
      </c>
      <c r="I79" s="42"/>
      <c r="J79" s="39"/>
      <c r="K79" s="42"/>
      <c r="L79" s="42"/>
      <c r="M79" s="43">
        <f t="shared" si="12"/>
        <v>0</v>
      </c>
      <c r="N79" s="33"/>
    </row>
    <row r="80" ht="22.5" customHeight="1">
      <c r="A80" s="34" t="s">
        <v>403</v>
      </c>
      <c r="B80" s="35"/>
      <c r="C80" s="37" t="s">
        <v>404</v>
      </c>
      <c r="D80" s="29"/>
      <c r="E80" s="30"/>
      <c r="F80" s="31"/>
      <c r="G80" s="30"/>
      <c r="H80" s="31"/>
      <c r="I80" s="30"/>
      <c r="J80" s="30"/>
      <c r="K80" s="30"/>
      <c r="L80" s="30"/>
      <c r="M80" s="32"/>
      <c r="N80" s="33"/>
    </row>
    <row r="81" ht="18.75" customHeight="1">
      <c r="A81" s="34" t="s">
        <v>405</v>
      </c>
      <c r="B81" s="35"/>
      <c r="C81" s="37" t="s">
        <v>393</v>
      </c>
      <c r="D81" s="38" t="s">
        <v>61</v>
      </c>
      <c r="E81" s="48"/>
      <c r="F81" s="49">
        <v>60</v>
      </c>
      <c r="G81" s="48"/>
      <c r="H81" s="41">
        <v>1</v>
      </c>
      <c r="I81" s="42"/>
      <c r="J81" s="39"/>
      <c r="K81" s="42"/>
      <c r="L81" s="42"/>
      <c r="M81" s="43">
        <f t="shared" ref="M81:M83" si="13">IF(ISNUMBER($K81),IF(ISNUMBER($G81),ROUND($K81*$G81,2),ROUND($K81*$F81,2)),IF(ISNUMBER($G81),ROUND($I81*$G81,2),ROUND($I81*$F81,2)))</f>
        <v>0</v>
      </c>
      <c r="N81" s="33"/>
    </row>
    <row r="82" ht="18.75" customHeight="1">
      <c r="A82" s="34" t="s">
        <v>406</v>
      </c>
      <c r="B82" s="35"/>
      <c r="C82" s="37" t="s">
        <v>395</v>
      </c>
      <c r="D82" s="38" t="s">
        <v>43</v>
      </c>
      <c r="E82" s="50"/>
      <c r="F82" s="41">
        <v>1</v>
      </c>
      <c r="G82" s="50"/>
      <c r="H82" s="41">
        <v>1</v>
      </c>
      <c r="I82" s="42"/>
      <c r="J82" s="39"/>
      <c r="K82" s="42"/>
      <c r="L82" s="42"/>
      <c r="M82" s="43">
        <f t="shared" si="13"/>
        <v>0</v>
      </c>
      <c r="N82" s="33"/>
    </row>
    <row r="83" ht="18.75" customHeight="1">
      <c r="A83" s="34" t="s">
        <v>407</v>
      </c>
      <c r="B83" s="35"/>
      <c r="C83" s="37" t="s">
        <v>397</v>
      </c>
      <c r="D83" s="38" t="s">
        <v>22</v>
      </c>
      <c r="E83" s="39"/>
      <c r="F83" s="40">
        <v>1</v>
      </c>
      <c r="G83" s="39"/>
      <c r="H83" s="41">
        <v>1</v>
      </c>
      <c r="I83" s="42"/>
      <c r="J83" s="39"/>
      <c r="K83" s="42"/>
      <c r="L83" s="42"/>
      <c r="M83" s="43">
        <f t="shared" si="13"/>
        <v>0</v>
      </c>
      <c r="N83" s="33"/>
    </row>
    <row r="84" hidden="1" ht="31.5" customHeight="1">
      <c r="A84" s="44" t="s">
        <v>408</v>
      </c>
      <c r="B84" s="45"/>
      <c r="C84" s="45"/>
      <c r="D84" s="45"/>
      <c r="E84" s="45"/>
      <c r="F84" s="45"/>
      <c r="G84" s="45"/>
      <c r="H84" s="45"/>
      <c r="I84" s="45"/>
      <c r="J84" s="2"/>
      <c r="K84" s="2"/>
      <c r="L84" s="2"/>
      <c r="M84" s="46">
        <f>SUM(M$61:M$63)+SUM(M$65:M$67)+SUM(M$69:M$79)+SUM(M$81:M$83)</f>
        <v>0</v>
      </c>
      <c r="N84" s="47"/>
    </row>
    <row r="85" ht="26.25" customHeight="1">
      <c r="A85" s="34" t="s">
        <v>409</v>
      </c>
      <c r="B85" s="35"/>
      <c r="C85" s="36" t="s">
        <v>410</v>
      </c>
      <c r="D85" s="29"/>
      <c r="E85" s="30"/>
      <c r="F85" s="31"/>
      <c r="G85" s="30"/>
      <c r="H85" s="31"/>
      <c r="I85" s="30"/>
      <c r="J85" s="30"/>
      <c r="K85" s="30"/>
      <c r="L85" s="30"/>
      <c r="M85" s="32"/>
      <c r="N85" s="33"/>
    </row>
    <row r="86" ht="22.5" customHeight="1">
      <c r="A86" s="34" t="s">
        <v>411</v>
      </c>
      <c r="B86" s="35"/>
      <c r="C86" s="37" t="s">
        <v>412</v>
      </c>
      <c r="D86" s="38" t="s">
        <v>22</v>
      </c>
      <c r="E86" s="39"/>
      <c r="F86" s="40">
        <v>1</v>
      </c>
      <c r="G86" s="39"/>
      <c r="H86" s="41">
        <v>1</v>
      </c>
      <c r="I86" s="42"/>
      <c r="J86" s="39"/>
      <c r="K86" s="42"/>
      <c r="L86" s="42"/>
      <c r="M86" s="43">
        <f t="shared" ref="M86:M88" si="14">IF(ISNUMBER($K86),IF(ISNUMBER($G86),ROUND($K86*$G86,2),ROUND($K86*$F86,2)),IF(ISNUMBER($G86),ROUND($I86*$G86,2),ROUND($I86*$F86,2)))</f>
        <v>0</v>
      </c>
      <c r="N86" s="33"/>
    </row>
    <row r="87" ht="22.5" customHeight="1">
      <c r="A87" s="34" t="s">
        <v>413</v>
      </c>
      <c r="B87" s="35"/>
      <c r="C87" s="37" t="s">
        <v>414</v>
      </c>
      <c r="D87" s="38" t="s">
        <v>22</v>
      </c>
      <c r="E87" s="39"/>
      <c r="F87" s="40">
        <v>1</v>
      </c>
      <c r="G87" s="39"/>
      <c r="H87" s="41">
        <v>1</v>
      </c>
      <c r="I87" s="42"/>
      <c r="J87" s="39"/>
      <c r="K87" s="42"/>
      <c r="L87" s="42"/>
      <c r="M87" s="43">
        <f t="shared" si="14"/>
        <v>0</v>
      </c>
      <c r="N87" s="33"/>
    </row>
    <row r="88" ht="22.5" customHeight="1">
      <c r="A88" s="34" t="s">
        <v>415</v>
      </c>
      <c r="B88" s="35"/>
      <c r="C88" s="37" t="s">
        <v>416</v>
      </c>
      <c r="D88" s="38" t="s">
        <v>22</v>
      </c>
      <c r="E88" s="39"/>
      <c r="F88" s="40">
        <v>1</v>
      </c>
      <c r="G88" s="39"/>
      <c r="H88" s="41">
        <v>1</v>
      </c>
      <c r="I88" s="42"/>
      <c r="J88" s="39"/>
      <c r="K88" s="42"/>
      <c r="L88" s="42"/>
      <c r="M88" s="43">
        <f t="shared" si="14"/>
        <v>0</v>
      </c>
      <c r="N88" s="33"/>
    </row>
    <row r="89" hidden="1" ht="31.5" customHeight="1">
      <c r="A89" s="44" t="s">
        <v>417</v>
      </c>
      <c r="B89" s="45"/>
      <c r="C89" s="45"/>
      <c r="D89" s="45"/>
      <c r="E89" s="45"/>
      <c r="F89" s="45"/>
      <c r="G89" s="45"/>
      <c r="H89" s="45"/>
      <c r="I89" s="45"/>
      <c r="J89" s="2"/>
      <c r="K89" s="2"/>
      <c r="L89" s="2"/>
      <c r="M89" s="46">
        <f>SUM(M$86:M$88)</f>
        <v>0</v>
      </c>
      <c r="N89" s="47"/>
    </row>
    <row r="90" ht="15" customHeight="1">
      <c r="A90" s="56" t="s">
        <v>418</v>
      </c>
      <c r="B90" s="57"/>
      <c r="C90" s="57"/>
      <c r="D90" s="57"/>
      <c r="E90" s="57"/>
      <c r="F90" s="57"/>
      <c r="G90" s="57"/>
      <c r="H90" s="57"/>
      <c r="I90" s="57"/>
      <c r="J90" s="2"/>
      <c r="K90" s="2"/>
      <c r="L90" s="2"/>
      <c r="M90" s="58">
        <f>SUM(M$11:M$12)+SUM(M$16:M$18)+M$20+M$22+M$25+SUM(M$28:M$31)+SUM(M$33:M$35)+SUM(M$37:M$38)+SUM(M$40:M$41)+SUM(M$43:M$44)+SUM(M$46:M$47)+SUM(M$49:M$50)+M$54+SUM(M$56:M$57)+SUM(M$61:M$63)+SUM(M$65:M$67)+SUM(M$69:M$79)+SUM(M$81:M$83)+SUM(M$86:M$88)</f>
        <v>0</v>
      </c>
      <c r="N90" s="59"/>
    </row>
    <row r="91" ht="15" customHeight="1">
      <c r="A91" s="60" t="s">
        <v>249</v>
      </c>
      <c r="B91" s="61"/>
      <c r="C91" s="61"/>
      <c r="D91" s="61"/>
      <c r="E91" s="61"/>
      <c r="F91" s="61"/>
      <c r="G91" s="61"/>
      <c r="H91" s="61"/>
      <c r="I91" s="61"/>
      <c r="J91" s="2"/>
      <c r="K91" s="2"/>
      <c r="L91" s="2"/>
      <c r="M91" s="62">
        <f>(SUMIF($H$8:$H$89,1,$M$8:$M$89))*0.2</f>
        <v>0</v>
      </c>
      <c r="N91" s="59"/>
    </row>
    <row r="92" ht="15" customHeight="1">
      <c r="A92" s="63" t="s">
        <v>419</v>
      </c>
      <c r="B92" s="64"/>
      <c r="C92" s="64"/>
      <c r="D92" s="64"/>
      <c r="E92" s="64"/>
      <c r="F92" s="64"/>
      <c r="G92" s="64"/>
      <c r="H92" s="64"/>
      <c r="I92" s="64"/>
      <c r="J92" s="2"/>
      <c r="K92" s="2"/>
      <c r="L92" s="2"/>
      <c r="M92" s="65">
        <f>SUM(M$90:M$91)</f>
        <v>0</v>
      </c>
      <c r="N92" s="59"/>
    </row>
  </sheetData>
  <sheetProtection sheet="1" objects="1" scenarios="1" spinCount="100000" saltValue="E+AFbegL0OUyjAXR7vREcxcQxQU+BIwiWTXWMG+aXhOHBRL1jo0+6mN8dNN/pQJsvM3EUDuSjWwquGoOr0qMJA==" hashValue="TRvQlDWuNUOt26eZYEwljnql3zM8GRR7uUL8WKIKBc17YG3+FpMITmhOf5b7MwVU2Gyro+93nNsWJsCCLqBHVw==" algorithmName="SHA-512" password="CB83"/>
  <mergeCells count="11">
    <mergeCell ref="A1:M2"/>
    <mergeCell ref="A3:M4"/>
    <mergeCell ref="A5:M5"/>
    <mergeCell ref="A13:I13"/>
    <mergeCell ref="A23:I23"/>
    <mergeCell ref="A58:I58"/>
    <mergeCell ref="A84:I84"/>
    <mergeCell ref="A89:I89"/>
    <mergeCell ref="A90:I90"/>
    <mergeCell ref="A91:I91"/>
    <mergeCell ref="A92:I92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92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M20" sqref="M20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420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31.5" customHeight="1">
      <c r="A7" s="21" t="s">
        <v>4</v>
      </c>
      <c r="B7" s="22" t="s">
        <v>5</v>
      </c>
      <c r="C7" s="23" t="s">
        <v>6</v>
      </c>
      <c r="D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M7" s="24" t="s">
        <v>12</v>
      </c>
      <c r="N7" s="25" t="s">
        <v>13</v>
      </c>
    </row>
    <row r="8" ht="45" customHeight="1">
      <c r="A8" s="26" t="s">
        <v>421</v>
      </c>
      <c r="B8" s="27"/>
      <c r="C8" s="28" t="s">
        <v>422</v>
      </c>
      <c r="D8" s="29"/>
      <c r="E8" s="30"/>
      <c r="F8" s="31"/>
      <c r="G8" s="30"/>
      <c r="H8" s="31"/>
      <c r="I8" s="30"/>
      <c r="J8" s="30"/>
      <c r="K8" s="30"/>
      <c r="L8" s="30"/>
      <c r="M8" s="32"/>
      <c r="N8" s="33"/>
    </row>
    <row r="9" ht="37.5" customHeight="1">
      <c r="A9" s="34" t="s">
        <v>423</v>
      </c>
      <c r="B9" s="35"/>
      <c r="C9" s="36" t="s">
        <v>424</v>
      </c>
      <c r="D9" s="29"/>
      <c r="E9" s="30"/>
      <c r="F9" s="31"/>
      <c r="G9" s="30"/>
      <c r="H9" s="31"/>
      <c r="I9" s="30"/>
      <c r="J9" s="30"/>
      <c r="K9" s="30"/>
      <c r="L9" s="30"/>
      <c r="M9" s="32"/>
      <c r="N9" s="33"/>
    </row>
    <row r="10" ht="37.5" customHeight="1">
      <c r="A10" s="34" t="s">
        <v>425</v>
      </c>
      <c r="B10" s="35"/>
      <c r="C10" s="36" t="s">
        <v>17</v>
      </c>
      <c r="D10" s="29"/>
      <c r="E10" s="30"/>
      <c r="F10" s="31"/>
      <c r="G10" s="30"/>
      <c r="H10" s="31"/>
      <c r="I10" s="30"/>
      <c r="J10" s="30"/>
      <c r="K10" s="30"/>
      <c r="L10" s="30"/>
      <c r="M10" s="32"/>
      <c r="N10" s="33"/>
    </row>
    <row r="11" ht="26.25" customHeight="1">
      <c r="A11" s="34" t="s">
        <v>426</v>
      </c>
      <c r="B11" s="35"/>
      <c r="C11" s="36" t="s">
        <v>427</v>
      </c>
      <c r="D11" s="29"/>
      <c r="E11" s="30"/>
      <c r="F11" s="31"/>
      <c r="G11" s="30"/>
      <c r="H11" s="31"/>
      <c r="I11" s="30"/>
      <c r="J11" s="30"/>
      <c r="K11" s="30"/>
      <c r="L11" s="30"/>
      <c r="M11" s="32"/>
      <c r="N11" s="33"/>
    </row>
    <row r="12" ht="29.25" customHeight="1">
      <c r="A12" s="34" t="s">
        <v>428</v>
      </c>
      <c r="B12" s="35"/>
      <c r="C12" s="37" t="s">
        <v>429</v>
      </c>
      <c r="D12" s="38"/>
      <c r="E12" s="54"/>
      <c r="F12" s="55">
        <v>0</v>
      </c>
      <c r="G12" s="54"/>
      <c r="H12" s="41">
        <v>1</v>
      </c>
      <c r="I12" s="42"/>
      <c r="J12" s="39"/>
      <c r="K12" s="42"/>
      <c r="L12" s="42"/>
      <c r="M12" s="43">
        <f t="shared" ref="M12:M13" si="0">IF(ISNUMBER($K12),IF(ISNUMBER($G12),ROUND($K12*$G12,2),ROUND($K12*$F12,2)),IF(ISNUMBER($G12),ROUND($I12*$G12,2),ROUND($I12*$F12,2)))</f>
        <v>0</v>
      </c>
      <c r="N12" s="33"/>
    </row>
    <row r="13" ht="18.75" customHeight="1">
      <c r="A13" s="34" t="s">
        <v>430</v>
      </c>
      <c r="B13" s="35"/>
      <c r="C13" s="37" t="s">
        <v>431</v>
      </c>
      <c r="D13" s="38" t="s">
        <v>43</v>
      </c>
      <c r="E13" s="50"/>
      <c r="F13" s="41">
        <v>1</v>
      </c>
      <c r="G13" s="50"/>
      <c r="H13" s="41">
        <v>1</v>
      </c>
      <c r="I13" s="42"/>
      <c r="J13" s="39"/>
      <c r="K13" s="42"/>
      <c r="L13" s="42"/>
      <c r="M13" s="43">
        <f t="shared" si="0"/>
        <v>0</v>
      </c>
      <c r="N13" s="33"/>
    </row>
    <row r="14" hidden="1" ht="31.5" customHeight="1">
      <c r="A14" s="44" t="s">
        <v>432</v>
      </c>
      <c r="B14" s="45"/>
      <c r="C14" s="45"/>
      <c r="D14" s="45"/>
      <c r="E14" s="45"/>
      <c r="F14" s="45"/>
      <c r="G14" s="45"/>
      <c r="H14" s="45"/>
      <c r="I14" s="45"/>
      <c r="J14" s="2"/>
      <c r="K14" s="2"/>
      <c r="L14" s="2"/>
      <c r="M14" s="46">
        <f>SUM(M$12:M$13)</f>
        <v>0</v>
      </c>
      <c r="N14" s="47"/>
    </row>
    <row r="15" ht="26.25" customHeight="1">
      <c r="A15" s="34" t="s">
        <v>433</v>
      </c>
      <c r="B15" s="35"/>
      <c r="C15" s="36" t="s">
        <v>239</v>
      </c>
      <c r="D15" s="29"/>
      <c r="E15" s="30"/>
      <c r="F15" s="31"/>
      <c r="G15" s="30"/>
      <c r="H15" s="31"/>
      <c r="I15" s="30"/>
      <c r="J15" s="30"/>
      <c r="K15" s="30"/>
      <c r="L15" s="30"/>
      <c r="M15" s="32"/>
      <c r="N15" s="33"/>
    </row>
    <row r="16" ht="29.25" customHeight="1">
      <c r="A16" s="34" t="s">
        <v>434</v>
      </c>
      <c r="B16" s="35"/>
      <c r="C16" s="37" t="s">
        <v>435</v>
      </c>
      <c r="D16" s="38" t="s">
        <v>43</v>
      </c>
      <c r="E16" s="50"/>
      <c r="F16" s="41">
        <v>2</v>
      </c>
      <c r="G16" s="50"/>
      <c r="H16" s="41">
        <v>1</v>
      </c>
      <c r="I16" s="42"/>
      <c r="J16" s="39"/>
      <c r="K16" s="42"/>
      <c r="L16" s="42"/>
      <c r="M16" s="43">
        <f>IF(ISNUMBER($K16),IF(ISNUMBER($G16),ROUND($K16*$G16,2),ROUND($K16*$F16,2)),IF(ISNUMBER($G16),ROUND($I16*$G16,2),ROUND($I16*$F16,2)))</f>
        <v>0</v>
      </c>
      <c r="N16" s="33"/>
    </row>
    <row r="17" hidden="1" ht="31.5" customHeight="1">
      <c r="A17" s="44" t="s">
        <v>242</v>
      </c>
      <c r="B17" s="45"/>
      <c r="C17" s="45"/>
      <c r="D17" s="45"/>
      <c r="E17" s="45"/>
      <c r="F17" s="45"/>
      <c r="G17" s="45"/>
      <c r="H17" s="45"/>
      <c r="I17" s="45"/>
      <c r="J17" s="2"/>
      <c r="K17" s="2"/>
      <c r="L17" s="2"/>
      <c r="M17" s="46">
        <f>M$16</f>
        <v>0</v>
      </c>
      <c r="N17" s="47"/>
    </row>
    <row r="18" ht="15" customHeight="1">
      <c r="A18" s="56" t="s">
        <v>436</v>
      </c>
      <c r="B18" s="57"/>
      <c r="C18" s="57"/>
      <c r="D18" s="57"/>
      <c r="E18" s="57"/>
      <c r="F18" s="57"/>
      <c r="G18" s="57"/>
      <c r="H18" s="57"/>
      <c r="I18" s="57"/>
      <c r="J18" s="2"/>
      <c r="K18" s="2"/>
      <c r="L18" s="2"/>
      <c r="M18" s="58">
        <f>SUM(M$12:M$13)+M$16</f>
        <v>0</v>
      </c>
      <c r="N18" s="59"/>
    </row>
    <row r="19" ht="15" customHeight="1">
      <c r="A19" s="60" t="s">
        <v>249</v>
      </c>
      <c r="B19" s="61"/>
      <c r="C19" s="61"/>
      <c r="D19" s="61"/>
      <c r="E19" s="61"/>
      <c r="F19" s="61"/>
      <c r="G19" s="61"/>
      <c r="H19" s="61"/>
      <c r="I19" s="61"/>
      <c r="J19" s="2"/>
      <c r="K19" s="2"/>
      <c r="L19" s="2"/>
      <c r="M19" s="62">
        <f>(SUMIF($H$8:$H$17,1,$M$8:$M$17))*0.2</f>
        <v>0</v>
      </c>
      <c r="N19" s="59"/>
    </row>
    <row r="20" ht="15" customHeight="1">
      <c r="A20" s="63" t="s">
        <v>437</v>
      </c>
      <c r="B20" s="64"/>
      <c r="C20" s="64"/>
      <c r="D20" s="64"/>
      <c r="E20" s="64"/>
      <c r="F20" s="64"/>
      <c r="G20" s="64"/>
      <c r="H20" s="64"/>
      <c r="I20" s="64"/>
      <c r="J20" s="2"/>
      <c r="K20" s="2"/>
      <c r="L20" s="2"/>
      <c r="M20" s="65">
        <f>SUM(M$18:M$19)</f>
        <v>0</v>
      </c>
      <c r="N20" s="59"/>
    </row>
  </sheetData>
  <sheetProtection sheet="1" objects="1" scenarios="1" spinCount="100000" saltValue="OG31Adu3BI84n5SRO40MgwqZek0KB/h50U+450yCDFSyf9jYF190Z6wTCw8GQm/nahftxTpLoC67s389rNxkuw==" hashValue="3sRbgbYin45QHp70CbfudjM44FVJQvYDH9Nm4zI0hFocWWbF0/1KQ+9CC5Z2/vBWJHuV3mYntI9mTRVG8bKltg==" algorithmName="SHA-512" password="CB83"/>
  <mergeCells count="8">
    <mergeCell ref="A1:M2"/>
    <mergeCell ref="A3:M4"/>
    <mergeCell ref="A5:M5"/>
    <mergeCell ref="A14:I14"/>
    <mergeCell ref="A17:I17"/>
    <mergeCell ref="A18:I18"/>
    <mergeCell ref="A19:I19"/>
    <mergeCell ref="A20:I20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N20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Zeros="0" workbookViewId="0">
      <pane activePane="bottomLeft" state="frozen" topLeftCell="A7" ySplit="6"/>
      <selection pane="bottomLeft" activeCell="A7" sqref="A7:I7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2.33203" style="1" customWidth="1"/>
    <col min="7" max="7" width="11.83203" style="2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5" customHeight="1">
      <c r="A7" s="56" t="s">
        <v>438</v>
      </c>
      <c r="B7" s="57"/>
      <c r="C7" s="57"/>
      <c r="D7" s="57"/>
      <c r="E7" s="57"/>
      <c r="F7" s="57"/>
      <c r="G7" s="57"/>
      <c r="H7" s="57"/>
      <c r="I7" s="57"/>
      <c r="J7" s="2"/>
      <c r="K7" s="2"/>
      <c r="L7" s="2"/>
      <c r="M7" s="58">
        <f>'LOT 01 VRD ET GENIE CIVIL'!$M$129+'LOT 03 ELECTRICITE'!$M$90+'LOT 04 METALLERIE'!$M$18+'LOT 04 METALLERIE'!$M$1</f>
        <v>0</v>
      </c>
      <c r="N7" s="59"/>
    </row>
    <row r="8" ht="15" customHeight="1">
      <c r="A8" s="60" t="s">
        <v>439</v>
      </c>
      <c r="B8" s="61"/>
      <c r="C8" s="61"/>
      <c r="D8" s="61"/>
      <c r="E8" s="61"/>
      <c r="F8" s="61"/>
      <c r="G8" s="61"/>
      <c r="H8" s="61"/>
      <c r="I8" s="61"/>
      <c r="J8" s="2"/>
      <c r="K8" s="2"/>
      <c r="L8" s="2"/>
      <c r="M8" s="62">
        <f>'LOT 01 VRD ET GENIE CIVIL'!$M$130+'LOT 03 ELECTRICITE'!$M$91+'LOT 04 METALLERIE'!$M$19</f>
        <v>0</v>
      </c>
      <c r="N8" s="59"/>
    </row>
    <row r="9" ht="16.5" customHeight="1">
      <c r="A9" s="63" t="s">
        <v>440</v>
      </c>
      <c r="B9" s="64"/>
      <c r="C9" s="64"/>
      <c r="D9" s="64"/>
      <c r="E9" s="64"/>
      <c r="F9" s="64"/>
      <c r="G9" s="64"/>
      <c r="H9" s="64"/>
      <c r="I9" s="64"/>
      <c r="J9" s="2"/>
      <c r="K9" s="2"/>
      <c r="L9" s="2"/>
      <c r="M9" s="65">
        <f>SUM(M$7:M$8)</f>
        <v>0</v>
      </c>
      <c r="N9" s="59"/>
    </row>
    <row r="11" ht="22.5" customHeight="1">
      <c r="A11" s="87" t="s">
        <v>441</v>
      </c>
      <c r="B11" s="88"/>
      <c r="C11" s="89"/>
      <c r="D11" s="88" t="s">
        <v>442</v>
      </c>
      <c r="E11" s="88"/>
      <c r="F11" s="88"/>
      <c r="G11" s="88"/>
      <c r="H11" s="88"/>
      <c r="I11" s="88"/>
      <c r="J11" s="88"/>
      <c r="K11" s="88"/>
      <c r="L11" s="88"/>
      <c r="M11" s="89"/>
      <c r="N11" s="90"/>
    </row>
    <row r="12" ht="35.25" customHeight="1">
      <c r="A12" s="91"/>
      <c r="B12" s="92"/>
      <c r="C12" s="93"/>
      <c r="D12" s="94"/>
      <c r="F12" s="94"/>
      <c r="G12" s="2"/>
      <c r="H12" s="94"/>
      <c r="I12" s="94"/>
      <c r="M12" s="95"/>
      <c r="N12" s="96"/>
    </row>
    <row r="13" ht="33.75" customHeight="1">
      <c r="A13" s="97"/>
      <c r="B13" s="92"/>
      <c r="C13" s="98"/>
      <c r="D13" s="99"/>
      <c r="F13" s="99"/>
      <c r="G13" s="100"/>
      <c r="H13" s="99"/>
      <c r="I13" s="99"/>
      <c r="M13" s="98"/>
      <c r="N13" s="96"/>
    </row>
  </sheetData>
  <sheetProtection sheet="1" objects="1" scenarios="1" spinCount="100000" saltValue="FHzWrQ/MSUY++7cfxODjPfoawGOc4748diU8XiZGIgeBNj26vS1HvihBns15safBhUdImkanblFpb5AyyvGoaA==" hashValue="1YkDxkomNIZF9nkIUMS1r/tKGiYJ4vc/Mv1sAsbYM+bs8J+FGi2XSI+kaSvvy2asuZ9SihY6PqIDrxaIS2LaKw==" algorithmName="SHA-512" password="CB83"/>
  <mergeCells count="8">
    <mergeCell ref="A1:M2"/>
    <mergeCell ref="A3:M4"/>
    <mergeCell ref="A5:M5"/>
    <mergeCell ref="A7:I7"/>
    <mergeCell ref="A8:I8"/>
    <mergeCell ref="A9:I9"/>
    <mergeCell ref="A11:C11"/>
    <mergeCell ref="D11:M11"/>
  </mergeCells>
  <printOptions horizontalCentered="1"/>
  <pageMargins left="0.08333334" right="0.08333334" top="0.08333334" bottom="0.08333334" header="0.08333334" footer="0.08333334"/>
  <pageSetup paperSize="9" useFirstPageNumber="1" scale="79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2025-11-04T10:06:45Z</dcterms:modified>
</cp:coreProperties>
</file>